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iel Baez\Documents\"/>
    </mc:Choice>
  </mc:AlternateContent>
  <xr:revisionPtr revIDLastSave="0" documentId="13_ncr:1_{BC942F2D-C519-4FB3-BFD8-33E55F1BEED8}" xr6:coauthVersionLast="47" xr6:coauthVersionMax="47" xr10:uidLastSave="{00000000-0000-0000-0000-000000000000}"/>
  <bookViews>
    <workbookView xWindow="-98" yWindow="-98" windowWidth="21795" windowHeight="12975" xr2:uid="{D3F71EF5-BB8C-4975-98BD-A660C2585D95}"/>
  </bookViews>
  <sheets>
    <sheet name="Itinerario" sheetId="1" r:id="rId1"/>
    <sheet name="Detalle" sheetId="2" r:id="rId2"/>
    <sheet name="Calendari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16" i="1"/>
  <c r="H16" i="1"/>
  <c r="G16" i="1"/>
  <c r="F16" i="1"/>
  <c r="G45" i="1"/>
  <c r="G42" i="1"/>
  <c r="H11" i="1"/>
  <c r="G11" i="1"/>
  <c r="J56" i="3"/>
  <c r="J55" i="3"/>
  <c r="N27" i="3"/>
  <c r="N26" i="3"/>
  <c r="L23" i="3"/>
  <c r="D44" i="2"/>
  <c r="D42" i="2"/>
  <c r="D45" i="2"/>
  <c r="L24" i="3" l="1"/>
  <c r="F58" i="1"/>
  <c r="G74" i="2"/>
  <c r="G42" i="2"/>
  <c r="C83" i="2"/>
  <c r="C82" i="2"/>
  <c r="C71" i="2"/>
  <c r="C70" i="2"/>
  <c r="C60" i="2"/>
  <c r="C59" i="2"/>
  <c r="C50" i="2"/>
  <c r="C49" i="2"/>
  <c r="C40" i="2"/>
  <c r="C39" i="2"/>
  <c r="C30" i="2"/>
  <c r="C29" i="2"/>
  <c r="C19" i="2"/>
  <c r="C18" i="2"/>
  <c r="C9" i="2"/>
  <c r="C8" i="2"/>
  <c r="G94" i="1" l="1"/>
  <c r="J40" i="3" s="1"/>
  <c r="H59" i="3"/>
  <c r="P63" i="3"/>
  <c r="P55" i="3"/>
  <c r="H51" i="3"/>
  <c r="J37" i="3"/>
  <c r="I87" i="2"/>
  <c r="I86" i="2"/>
  <c r="I85" i="2"/>
  <c r="H60" i="3" s="1"/>
  <c r="K74" i="2"/>
  <c r="K73" i="2"/>
  <c r="P64" i="3" s="1"/>
  <c r="I74" i="2"/>
  <c r="I73" i="2"/>
  <c r="P56" i="3" s="1"/>
  <c r="G73" i="2"/>
  <c r="H52" i="3" s="1"/>
  <c r="F75" i="2"/>
  <c r="F74" i="2"/>
  <c r="F73" i="2"/>
  <c r="J38" i="3" s="1"/>
  <c r="F105" i="1"/>
  <c r="I88" i="2" s="1"/>
  <c r="H61" i="3" s="1"/>
  <c r="D105" i="1"/>
  <c r="F94" i="1"/>
  <c r="F76" i="2" s="1"/>
  <c r="J39" i="3" s="1"/>
  <c r="E95" i="1"/>
  <c r="D94" i="1"/>
  <c r="E12" i="1"/>
  <c r="L19" i="3"/>
  <c r="H79" i="3"/>
  <c r="H63" i="3"/>
  <c r="H55" i="3"/>
  <c r="H48" i="3"/>
  <c r="H37" i="3"/>
  <c r="H26" i="3"/>
  <c r="H19" i="3"/>
  <c r="F63" i="3"/>
  <c r="F55" i="3"/>
  <c r="F45" i="3"/>
  <c r="F37" i="3"/>
  <c r="L67" i="3"/>
  <c r="L59" i="3"/>
  <c r="L41" i="3"/>
  <c r="L22" i="3"/>
  <c r="D71" i="3"/>
  <c r="D63" i="3"/>
  <c r="D55" i="3"/>
  <c r="D48" i="3"/>
  <c r="D45" i="3"/>
  <c r="D37" i="3"/>
  <c r="D26" i="3"/>
  <c r="H45" i="3"/>
  <c r="L79" i="3"/>
  <c r="L63" i="3"/>
  <c r="L55" i="3"/>
  <c r="L45" i="3"/>
  <c r="L37" i="3"/>
  <c r="L26" i="3"/>
  <c r="L15" i="3"/>
  <c r="P3" i="3"/>
  <c r="D64" i="2"/>
  <c r="L63" i="2"/>
  <c r="K63" i="2"/>
  <c r="I63" i="2"/>
  <c r="G63" i="2"/>
  <c r="F63" i="2"/>
  <c r="E63" i="2"/>
  <c r="D63" i="2"/>
  <c r="L62" i="2"/>
  <c r="H80" i="3" s="1"/>
  <c r="K62" i="2"/>
  <c r="H64" i="3" s="1"/>
  <c r="I62" i="2"/>
  <c r="H56" i="3" s="1"/>
  <c r="G62" i="2"/>
  <c r="H49" i="3" s="1"/>
  <c r="F62" i="2"/>
  <c r="H38" i="3" s="1"/>
  <c r="E62" i="2"/>
  <c r="H27" i="3" s="1"/>
  <c r="D62" i="2"/>
  <c r="H20" i="3" s="1"/>
  <c r="F54" i="2"/>
  <c r="K53" i="2"/>
  <c r="I53" i="2"/>
  <c r="G53" i="2"/>
  <c r="F53" i="2"/>
  <c r="K52" i="2"/>
  <c r="F64" i="3" s="1"/>
  <c r="I52" i="2"/>
  <c r="F56" i="3" s="1"/>
  <c r="G52" i="2"/>
  <c r="F46" i="3" s="1"/>
  <c r="F52" i="2"/>
  <c r="F38" i="3" s="1"/>
  <c r="I3" i="1"/>
  <c r="F11" i="1"/>
  <c r="C14" i="2" s="1"/>
  <c r="L17" i="3" s="1"/>
  <c r="F69" i="1"/>
  <c r="F55" i="2" s="1"/>
  <c r="F39" i="3" s="1"/>
  <c r="E44" i="2"/>
  <c r="K43" i="2"/>
  <c r="J43" i="2"/>
  <c r="I43" i="2"/>
  <c r="F43" i="2"/>
  <c r="E43" i="2"/>
  <c r="K42" i="2"/>
  <c r="L68" i="3" s="1"/>
  <c r="J42" i="2"/>
  <c r="L60" i="3" s="1"/>
  <c r="I42" i="2"/>
  <c r="F42" i="2"/>
  <c r="L42" i="3" s="1"/>
  <c r="E42" i="2"/>
  <c r="L33" i="2"/>
  <c r="K33" i="2"/>
  <c r="I33" i="2"/>
  <c r="H33" i="2"/>
  <c r="G33" i="2"/>
  <c r="F33" i="2"/>
  <c r="E33" i="2"/>
  <c r="H34" i="2"/>
  <c r="E34" i="2"/>
  <c r="L32" i="2"/>
  <c r="D72" i="3" s="1"/>
  <c r="K32" i="2"/>
  <c r="D64" i="3" s="1"/>
  <c r="I32" i="2"/>
  <c r="D56" i="3" s="1"/>
  <c r="H32" i="2"/>
  <c r="D49" i="3" s="1"/>
  <c r="G32" i="2"/>
  <c r="D46" i="3" s="1"/>
  <c r="F32" i="2"/>
  <c r="D38" i="3" s="1"/>
  <c r="E32" i="2"/>
  <c r="D27" i="3" s="1"/>
  <c r="C23" i="2"/>
  <c r="G22" i="2"/>
  <c r="L21" i="2"/>
  <c r="K21" i="2"/>
  <c r="I21" i="2"/>
  <c r="G21" i="2"/>
  <c r="H46" i="3" s="1"/>
  <c r="F21" i="2"/>
  <c r="E21" i="2"/>
  <c r="D21" i="2"/>
  <c r="C21" i="2"/>
  <c r="C13" i="2"/>
  <c r="L12" i="2"/>
  <c r="K12" i="2"/>
  <c r="I12" i="2"/>
  <c r="G12" i="2"/>
  <c r="F12" i="2"/>
  <c r="E12" i="2"/>
  <c r="D12" i="2"/>
  <c r="C12" i="2"/>
  <c r="L11" i="2"/>
  <c r="L80" i="3" s="1"/>
  <c r="K11" i="2"/>
  <c r="L64" i="3" s="1"/>
  <c r="I11" i="2"/>
  <c r="L56" i="3" s="1"/>
  <c r="G11" i="2"/>
  <c r="L46" i="3" s="1"/>
  <c r="F11" i="2"/>
  <c r="L38" i="3" s="1"/>
  <c r="E11" i="2"/>
  <c r="L27" i="3" s="1"/>
  <c r="D11" i="2"/>
  <c r="L20" i="3" s="1"/>
  <c r="C11" i="2"/>
  <c r="L16" i="3" s="1"/>
  <c r="L3" i="2"/>
  <c r="D13" i="2" l="1"/>
  <c r="G12" i="1"/>
  <c r="H12" i="1"/>
  <c r="D95" i="1"/>
  <c r="G75" i="2"/>
  <c r="F77" i="2"/>
  <c r="G95" i="1"/>
  <c r="G77" i="2" s="1"/>
  <c r="F95" i="1"/>
  <c r="G96" i="1"/>
  <c r="F12" i="1"/>
  <c r="D14" i="2" s="1"/>
  <c r="L21" i="3" s="1"/>
  <c r="F56" i="1"/>
  <c r="F42" i="1"/>
  <c r="E35" i="2" s="1"/>
  <c r="D28" i="3" s="1"/>
  <c r="G27" i="1"/>
  <c r="C25" i="2" s="1"/>
  <c r="F27" i="1"/>
  <c r="F80" i="1"/>
  <c r="D65" i="2" s="1"/>
  <c r="H21" i="3" s="1"/>
  <c r="E45" i="2" l="1"/>
  <c r="N28" i="3"/>
  <c r="G76" i="2"/>
  <c r="H53" i="3" s="1"/>
  <c r="P58" i="3"/>
  <c r="I77" i="2"/>
  <c r="F96" i="1"/>
  <c r="I76" i="2" s="1"/>
  <c r="P57" i="3" s="1"/>
  <c r="I75" i="2"/>
  <c r="D96" i="1"/>
  <c r="D69" i="1"/>
  <c r="D42" i="1"/>
  <c r="D80" i="1"/>
  <c r="E81" i="1"/>
  <c r="E70" i="1"/>
  <c r="D56" i="1"/>
  <c r="E43" i="1"/>
  <c r="G43" i="1" s="1"/>
  <c r="D27" i="1"/>
  <c r="E28" i="1"/>
  <c r="D23" i="2" s="1"/>
  <c r="D12" i="1"/>
  <c r="E13" i="1"/>
  <c r="D11" i="1"/>
  <c r="G13" i="1" l="1"/>
  <c r="H13" i="1"/>
  <c r="K75" i="2"/>
  <c r="G97" i="1"/>
  <c r="D97" i="1"/>
  <c r="F97" i="1"/>
  <c r="K76" i="2" s="1"/>
  <c r="P65" i="3" s="1"/>
  <c r="F81" i="1"/>
  <c r="E65" i="2" s="1"/>
  <c r="H28" i="3" s="1"/>
  <c r="E64" i="2"/>
  <c r="G54" i="2"/>
  <c r="F70" i="1"/>
  <c r="G55" i="2" s="1"/>
  <c r="F47" i="3" s="1"/>
  <c r="F13" i="1"/>
  <c r="E14" i="2" s="1"/>
  <c r="L28" i="3" s="1"/>
  <c r="E13" i="2"/>
  <c r="F43" i="1"/>
  <c r="F35" i="2" s="1"/>
  <c r="D39" i="3" s="1"/>
  <c r="F34" i="2"/>
  <c r="G28" i="1"/>
  <c r="D25" i="2" s="1"/>
  <c r="F28" i="1"/>
  <c r="D81" i="1"/>
  <c r="E82" i="1"/>
  <c r="E71" i="1"/>
  <c r="D70" i="1"/>
  <c r="D43" i="1"/>
  <c r="E44" i="1"/>
  <c r="E29" i="1"/>
  <c r="D28" i="1"/>
  <c r="D13" i="1"/>
  <c r="E14" i="1"/>
  <c r="G34" i="2" l="1"/>
  <c r="G44" i="1"/>
  <c r="H14" i="1"/>
  <c r="G14" i="1"/>
  <c r="P66" i="3"/>
  <c r="K77" i="2"/>
  <c r="F82" i="1"/>
  <c r="F65" i="2" s="1"/>
  <c r="H39" i="3" s="1"/>
  <c r="F64" i="2"/>
  <c r="F71" i="1"/>
  <c r="I55" i="2" s="1"/>
  <c r="F57" i="3" s="1"/>
  <c r="I54" i="2"/>
  <c r="F57" i="1"/>
  <c r="F45" i="2" s="1"/>
  <c r="L43" i="3" s="1"/>
  <c r="F44" i="2"/>
  <c r="F14" i="1"/>
  <c r="F14" i="2" s="1"/>
  <c r="L39" i="3" s="1"/>
  <c r="F13" i="2"/>
  <c r="F44" i="1"/>
  <c r="G35" i="2" s="1"/>
  <c r="D47" i="3" s="1"/>
  <c r="G29" i="1"/>
  <c r="F29" i="1"/>
  <c r="E83" i="1"/>
  <c r="D82" i="1"/>
  <c r="E72" i="1"/>
  <c r="D71" i="1"/>
  <c r="D57" i="1"/>
  <c r="E46" i="1"/>
  <c r="G46" i="1" s="1"/>
  <c r="D44" i="1"/>
  <c r="E30" i="1"/>
  <c r="F23" i="2" s="1"/>
  <c r="D29" i="1"/>
  <c r="D14" i="1"/>
  <c r="H15" i="1" l="1"/>
  <c r="G15" i="1"/>
  <c r="F83" i="1"/>
  <c r="G65" i="2" s="1"/>
  <c r="H50" i="3" s="1"/>
  <c r="G64" i="2"/>
  <c r="F46" i="1"/>
  <c r="I35" i="2" s="1"/>
  <c r="D57" i="3" s="1"/>
  <c r="I34" i="2"/>
  <c r="F72" i="1"/>
  <c r="K55" i="2" s="1"/>
  <c r="F65" i="3" s="1"/>
  <c r="K54" i="2"/>
  <c r="F59" i="1"/>
  <c r="I44" i="2"/>
  <c r="E17" i="1"/>
  <c r="G13" i="2"/>
  <c r="F15" i="1"/>
  <c r="G14" i="2" s="1"/>
  <c r="L47" i="3" s="1"/>
  <c r="D45" i="1"/>
  <c r="F45" i="1"/>
  <c r="H35" i="2" s="1"/>
  <c r="D50" i="3" s="1"/>
  <c r="G30" i="1"/>
  <c r="F25" i="2" s="1"/>
  <c r="F30" i="1"/>
  <c r="D83" i="1"/>
  <c r="E84" i="1"/>
  <c r="D72" i="1"/>
  <c r="D59" i="1"/>
  <c r="D46" i="1"/>
  <c r="E47" i="1"/>
  <c r="E31" i="1"/>
  <c r="G23" i="2" s="1"/>
  <c r="D30" i="1"/>
  <c r="D15" i="1"/>
  <c r="K34" i="2" l="1"/>
  <c r="G47" i="1"/>
  <c r="E18" i="1"/>
  <c r="E19" i="1" s="1"/>
  <c r="G17" i="1"/>
  <c r="H17" i="1"/>
  <c r="I45" i="2"/>
  <c r="J57" i="3"/>
  <c r="I64" i="2"/>
  <c r="E85" i="1"/>
  <c r="D17" i="1"/>
  <c r="F60" i="1"/>
  <c r="J45" i="2" s="1"/>
  <c r="L61" i="3" s="1"/>
  <c r="J44" i="2"/>
  <c r="F18" i="1"/>
  <c r="K14" i="2" s="1"/>
  <c r="L65" i="3" s="1"/>
  <c r="K13" i="2"/>
  <c r="I13" i="2"/>
  <c r="F17" i="1"/>
  <c r="I14" i="2" s="1"/>
  <c r="L57" i="3" s="1"/>
  <c r="E61" i="1"/>
  <c r="E48" i="1"/>
  <c r="G48" i="1" s="1"/>
  <c r="F47" i="1"/>
  <c r="K35" i="2" s="1"/>
  <c r="D65" i="3" s="1"/>
  <c r="E32" i="1"/>
  <c r="I23" i="2" s="1"/>
  <c r="G31" i="1"/>
  <c r="G25" i="2" s="1"/>
  <c r="F31" i="1"/>
  <c r="G24" i="2" s="1"/>
  <c r="H47" i="3" s="1"/>
  <c r="D18" i="1"/>
  <c r="F84" i="1"/>
  <c r="I65" i="2" s="1"/>
  <c r="H57" i="3" s="1"/>
  <c r="K64" i="2"/>
  <c r="D84" i="1"/>
  <c r="D60" i="1"/>
  <c r="D47" i="1"/>
  <c r="D31" i="1"/>
  <c r="G19" i="1" l="1"/>
  <c r="H19" i="1"/>
  <c r="H18" i="1"/>
  <c r="G18" i="1"/>
  <c r="F48" i="1"/>
  <c r="L35" i="2" s="1"/>
  <c r="D73" i="3" s="1"/>
  <c r="L34" i="2"/>
  <c r="F61" i="1"/>
  <c r="K45" i="2" s="1"/>
  <c r="L69" i="3" s="1"/>
  <c r="K44" i="2"/>
  <c r="F19" i="1"/>
  <c r="L14" i="2" s="1"/>
  <c r="L81" i="3" s="1"/>
  <c r="L13" i="2"/>
  <c r="D61" i="1"/>
  <c r="D48" i="1"/>
  <c r="D32" i="1"/>
  <c r="G32" i="1"/>
  <c r="I25" i="2" s="1"/>
  <c r="F32" i="1"/>
  <c r="E33" i="1"/>
  <c r="K23" i="2" s="1"/>
  <c r="D19" i="1"/>
  <c r="D85" i="1"/>
  <c r="E86" i="1"/>
  <c r="L64" i="2" s="1"/>
  <c r="F85" i="1"/>
  <c r="K65" i="2" s="1"/>
  <c r="H65" i="3" s="1"/>
  <c r="G33" i="1" l="1"/>
  <c r="K25" i="2" s="1"/>
  <c r="F33" i="1"/>
  <c r="E34" i="1"/>
  <c r="L23" i="2" s="1"/>
  <c r="D33" i="1"/>
  <c r="D86" i="1"/>
  <c r="F86" i="1"/>
  <c r="L65" i="2" s="1"/>
  <c r="H81" i="3" s="1"/>
  <c r="F34" i="1" l="1"/>
  <c r="G34" i="1"/>
  <c r="L25" i="2" s="1"/>
  <c r="D34" i="1"/>
</calcChain>
</file>

<file path=xl/sharedStrings.xml><?xml version="1.0" encoding="utf-8"?>
<sst xmlns="http://schemas.openxmlformats.org/spreadsheetml/2006/main" count="509" uniqueCount="118">
  <si>
    <t>Naviera</t>
  </si>
  <si>
    <t>MSC - ONE - H.LLOYD</t>
  </si>
  <si>
    <t>Servicio</t>
  </si>
  <si>
    <t>NEW INCA - AX1 - AN1</t>
  </si>
  <si>
    <t>Stacking</t>
  </si>
  <si>
    <t>Late</t>
  </si>
  <si>
    <t>Semana</t>
  </si>
  <si>
    <t>Naves</t>
  </si>
  <si>
    <t>Fecha Declaración</t>
  </si>
  <si>
    <t>Valparaiso</t>
  </si>
  <si>
    <t>Cap. De Nave</t>
  </si>
  <si>
    <t>EVERGREEN-COSCO-CMA CGM</t>
  </si>
  <si>
    <t>WSA 1</t>
  </si>
  <si>
    <t>WSA 3</t>
  </si>
  <si>
    <t>COSCO-CMA CGM</t>
  </si>
  <si>
    <t>SA8</t>
  </si>
  <si>
    <t>ZIM</t>
  </si>
  <si>
    <t>MAERSK</t>
  </si>
  <si>
    <t>EXPRESS</t>
  </si>
  <si>
    <t>YANG MING / WAN HAI / PIL</t>
  </si>
  <si>
    <t>Hong Kong (23)</t>
  </si>
  <si>
    <t>Nansha (23)</t>
  </si>
  <si>
    <t>Hong Kong (27)</t>
  </si>
  <si>
    <t>Shanghai (23)</t>
  </si>
  <si>
    <t>Tianjin (23)</t>
  </si>
  <si>
    <t>San Antonio</t>
  </si>
  <si>
    <t>Nansha (22)</t>
  </si>
  <si>
    <t>ITINERARIOS CHERRY EXPRESS</t>
  </si>
  <si>
    <t>Clifford Maersk V445</t>
  </si>
  <si>
    <t>Charlotte Maersk V446</t>
  </si>
  <si>
    <t>Skagen Maersk V447</t>
  </si>
  <si>
    <t>Maersk Sarat V449</t>
  </si>
  <si>
    <t>Maersk Saltoro V450</t>
  </si>
  <si>
    <t>Maersk Yukon V451</t>
  </si>
  <si>
    <t>Manzanillo Express V2443</t>
  </si>
  <si>
    <t>Itajai Express V2444</t>
  </si>
  <si>
    <t>Rio de Janeiro Express V2445</t>
  </si>
  <si>
    <t>Blank Sailing</t>
  </si>
  <si>
    <t>Ever Lambent V67</t>
  </si>
  <si>
    <t>Ever Liven V73</t>
  </si>
  <si>
    <t>Ever Lucky V75</t>
  </si>
  <si>
    <t>Cosco Pacific V91</t>
  </si>
  <si>
    <t>Ever Lyric V64</t>
  </si>
  <si>
    <t>Ever Lawful V60</t>
  </si>
  <si>
    <t>Ever Libra V76</t>
  </si>
  <si>
    <t>&gt; Servicio Express</t>
  </si>
  <si>
    <t>Cosco Asia V95</t>
  </si>
  <si>
    <t>Cscl Winter V54</t>
  </si>
  <si>
    <t>Yantian V124</t>
  </si>
  <si>
    <t>Cosco Shipping Seine V37</t>
  </si>
  <si>
    <t>Cosco America V91</t>
  </si>
  <si>
    <t>Cosco Shipping Thames V32</t>
  </si>
  <si>
    <t>Ym Enlightenment V85</t>
  </si>
  <si>
    <t>Kota Manzanillo V16</t>
  </si>
  <si>
    <t>Kota Lima V20</t>
  </si>
  <si>
    <t>Zim Luanda V114</t>
  </si>
  <si>
    <t>Navios Amarillo V56</t>
  </si>
  <si>
    <t>Stamatis B V279</t>
  </si>
  <si>
    <t>TEMPORADA 2024 - 2025</t>
  </si>
  <si>
    <t>Jueves</t>
  </si>
  <si>
    <t>Viernes - Sábado</t>
  </si>
  <si>
    <t>Domingo</t>
  </si>
  <si>
    <t>Miércoles - Jueves - Viernes</t>
  </si>
  <si>
    <t>Sábado</t>
  </si>
  <si>
    <t>Miércoles</t>
  </si>
  <si>
    <t>Jueves - Viernes - Sabado</t>
  </si>
  <si>
    <t>Martes</t>
  </si>
  <si>
    <t>ALBATROSS</t>
  </si>
  <si>
    <t>Xin Dalian V</t>
  </si>
  <si>
    <t>Semanas</t>
  </si>
  <si>
    <t>ETD Valparaíso</t>
  </si>
  <si>
    <t>ETA Hong Kong (23)</t>
  </si>
  <si>
    <t>ETD San Antonio</t>
  </si>
  <si>
    <t>ETA Hong Kong (27)</t>
  </si>
  <si>
    <t>ETA Nansha (23)</t>
  </si>
  <si>
    <t>ETA Shanghai (23)</t>
  </si>
  <si>
    <t>-</t>
  </si>
  <si>
    <t>ETA Nansha (22)</t>
  </si>
  <si>
    <t>ETA Tianjin (23)</t>
  </si>
  <si>
    <t>Lunes</t>
  </si>
  <si>
    <t>Viernes</t>
  </si>
  <si>
    <t>NOVIEMBRE</t>
  </si>
  <si>
    <t>DICIEMBRE</t>
  </si>
  <si>
    <t>ENERO</t>
  </si>
  <si>
    <t>Nave</t>
  </si>
  <si>
    <t>EXTRA LOADER</t>
  </si>
  <si>
    <t>Por Confirmar</t>
  </si>
  <si>
    <t>ONE</t>
  </si>
  <si>
    <t>Navios Lapis V</t>
  </si>
  <si>
    <t>Ym Mobility V81</t>
  </si>
  <si>
    <t>Montevideo Express V2440</t>
  </si>
  <si>
    <t>Seaspan Belief V2438</t>
  </si>
  <si>
    <t>Seaspan Brightness V2439</t>
  </si>
  <si>
    <t>NOTA: Las fechas de arribo son estimadas y son recopiladas en base a la información entregada por cada compañía naviera a través de sus páginas web</t>
  </si>
  <si>
    <t>OPB LOGISTICS no se hace responsable por variaciones en las fechas informadas que se pueden experimentar en los distintos servicios de transportes.</t>
  </si>
  <si>
    <t>Sábado - Domingo - Lunes - Martes</t>
  </si>
  <si>
    <t>Synergy Oakland V925</t>
  </si>
  <si>
    <t>Jueves - Viernes - Sábado - Domingo</t>
  </si>
  <si>
    <t>Kota Selamat V68</t>
  </si>
  <si>
    <t>Maersk San Christobal V448</t>
  </si>
  <si>
    <t>MSC</t>
  </si>
  <si>
    <t>Msc Carmelita V436</t>
  </si>
  <si>
    <t>Msc Ilenia V440</t>
  </si>
  <si>
    <t>Msc Nitya R V451</t>
  </si>
  <si>
    <t>Posorja Express V2444</t>
  </si>
  <si>
    <t>Yantian (25)</t>
  </si>
  <si>
    <t>Keelung (28)</t>
  </si>
  <si>
    <t>Busan (29)</t>
  </si>
  <si>
    <t>Wan Hai 612 V79</t>
  </si>
  <si>
    <t>Hmm Blessing V32</t>
  </si>
  <si>
    <t>Seaspan Raptor V2441</t>
  </si>
  <si>
    <t>Domingo- Lunes -Martes-Miércoles - Jueves</t>
  </si>
  <si>
    <t>Late -  Extra Late</t>
  </si>
  <si>
    <t>Late hasta viernes 15 Horas - Extra Late hasta sábado 15 Horas</t>
  </si>
  <si>
    <t>Late - Extra Late</t>
  </si>
  <si>
    <t>Late hasta martes 15 horas - Extra Late miércoles 21 horas (por confirmar)</t>
  </si>
  <si>
    <t>Martes- Miercoles - Jueves y Viernes</t>
  </si>
  <si>
    <t>Sabado por confirmar horario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</si>
</sst>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theme="4" tint="0.59999389629810485"/>
      </right>
      <top/>
      <bottom style="thin">
        <color rgb="FF002060"/>
      </bottom>
      <diagonal/>
    </border>
    <border>
      <left style="thin">
        <color rgb="FF002060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rgb="FF002060"/>
      </right>
      <top/>
      <bottom style="thin">
        <color theme="4" tint="0.59999389629810485"/>
      </bottom>
      <diagonal/>
    </border>
    <border>
      <left/>
      <right style="thin">
        <color rgb="FF002060"/>
      </right>
      <top/>
      <bottom style="thin">
        <color theme="4" tint="0.39997558519241921"/>
      </bottom>
      <diagonal/>
    </border>
    <border>
      <left style="thin">
        <color rgb="FF002060"/>
      </left>
      <right style="thin">
        <color theme="4" tint="0.39997558519241921"/>
      </right>
      <top style="thin">
        <color rgb="FF002060"/>
      </top>
      <bottom/>
      <diagonal/>
    </border>
    <border>
      <left style="thin">
        <color rgb="FF002060"/>
      </left>
      <right style="thin">
        <color theme="4" tint="0.39997558519241921"/>
      </right>
      <top/>
      <bottom/>
      <diagonal/>
    </border>
    <border>
      <left style="thin">
        <color rgb="FF002060"/>
      </left>
      <right style="thin">
        <color theme="4" tint="0.39997558519241921"/>
      </right>
      <top/>
      <bottom style="thin">
        <color rgb="FF002060"/>
      </bottom>
      <diagonal/>
    </border>
    <border>
      <left style="thin">
        <color rgb="FF002060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002060"/>
      </left>
      <right style="thin">
        <color theme="4" tint="0.59999389629810485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rgb="FF002060"/>
      </top>
      <bottom/>
      <diagonal/>
    </border>
    <border>
      <left/>
      <right style="thin">
        <color theme="4" tint="0.39997558519241921"/>
      </right>
      <top/>
      <bottom style="thin">
        <color rgb="FF002060"/>
      </bottom>
      <diagonal/>
    </border>
    <border>
      <left style="thin">
        <color theme="4" tint="0.39997558519241921"/>
      </left>
      <right style="thin">
        <color rgb="FF002060"/>
      </right>
      <top/>
      <bottom style="thin">
        <color rgb="FF002060"/>
      </bottom>
      <diagonal/>
    </border>
    <border>
      <left style="thin">
        <color theme="4" tint="0.39997558519241921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59999389629810485"/>
      </left>
      <right style="thin">
        <color rgb="FF002060"/>
      </right>
      <top/>
      <bottom/>
      <diagonal/>
    </border>
    <border>
      <left style="thin">
        <color theme="4" tint="0.59999389629810485"/>
      </left>
      <right style="thin">
        <color rgb="FF002060"/>
      </right>
      <top/>
      <bottom style="thin">
        <color theme="4" tint="0.59999389629810485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" fontId="4" fillId="0" borderId="3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16" fontId="4" fillId="0" borderId="5" xfId="0" applyNumberFormat="1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5" fillId="3" borderId="1" xfId="0" applyFont="1" applyFill="1" applyBorder="1"/>
    <xf numFmtId="16" fontId="6" fillId="0" borderId="3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/>
    <xf numFmtId="16" fontId="4" fillId="8" borderId="3" xfId="0" applyNumberFormat="1" applyFont="1" applyFill="1" applyBorder="1" applyAlignment="1">
      <alignment horizontal="center"/>
    </xf>
    <xf numFmtId="16" fontId="2" fillId="8" borderId="3" xfId="0" applyNumberFormat="1" applyFont="1" applyFill="1" applyBorder="1" applyAlignment="1">
      <alignment horizontal="center"/>
    </xf>
    <xf numFmtId="3" fontId="2" fillId="8" borderId="3" xfId="0" applyNumberFormat="1" applyFont="1" applyFill="1" applyBorder="1" applyAlignment="1">
      <alignment horizontal="center"/>
    </xf>
    <xf numFmtId="0" fontId="4" fillId="0" borderId="0" xfId="0" applyFont="1"/>
    <xf numFmtId="16" fontId="6" fillId="0" borderId="5" xfId="0" applyNumberFormat="1" applyFont="1" applyBorder="1" applyAlignment="1">
      <alignment horizontal="center"/>
    </xf>
    <xf numFmtId="0" fontId="5" fillId="7" borderId="1" xfId="0" applyFont="1" applyFill="1" applyBorder="1"/>
    <xf numFmtId="0" fontId="5" fillId="6" borderId="1" xfId="0" applyFont="1" applyFill="1" applyBorder="1"/>
    <xf numFmtId="0" fontId="2" fillId="0" borderId="0" xfId="0" applyFont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2" borderId="6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7" borderId="6" xfId="0" applyFont="1" applyFill="1" applyBorder="1"/>
    <xf numFmtId="0" fontId="2" fillId="0" borderId="5" xfId="0" applyFont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" fontId="12" fillId="0" borderId="7" xfId="0" applyNumberFormat="1" applyFont="1" applyBorder="1" applyAlignment="1">
      <alignment horizontal="center"/>
    </xf>
    <xf numFmtId="16" fontId="12" fillId="0" borderId="9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20" xfId="0" applyNumberFormat="1" applyFont="1" applyBorder="1" applyAlignment="1">
      <alignment horizontal="center"/>
    </xf>
    <xf numFmtId="164" fontId="11" fillId="0" borderId="21" xfId="0" applyNumberFormat="1" applyFont="1" applyBorder="1" applyAlignment="1">
      <alignment horizontal="center"/>
    </xf>
    <xf numFmtId="164" fontId="12" fillId="0" borderId="21" xfId="0" applyNumberFormat="1" applyFont="1" applyBorder="1" applyAlignment="1">
      <alignment horizontal="center"/>
    </xf>
    <xf numFmtId="16" fontId="12" fillId="0" borderId="22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6" fontId="12" fillId="0" borderId="24" xfId="0" applyNumberFormat="1" applyFont="1" applyBorder="1" applyAlignment="1">
      <alignment horizontal="center"/>
    </xf>
    <xf numFmtId="164" fontId="11" fillId="0" borderId="23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0" fontId="14" fillId="9" borderId="16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164" fontId="11" fillId="12" borderId="21" xfId="0" applyNumberFormat="1" applyFont="1" applyFill="1" applyBorder="1" applyAlignment="1">
      <alignment horizontal="center"/>
    </xf>
    <xf numFmtId="164" fontId="11" fillId="12" borderId="7" xfId="0" applyNumberFormat="1" applyFont="1" applyFill="1" applyBorder="1" applyAlignment="1">
      <alignment horizontal="center"/>
    </xf>
    <xf numFmtId="164" fontId="11" fillId="12" borderId="20" xfId="0" applyNumberFormat="1" applyFont="1" applyFill="1" applyBorder="1" applyAlignment="1">
      <alignment horizontal="center"/>
    </xf>
    <xf numFmtId="164" fontId="11" fillId="12" borderId="9" xfId="0" applyNumberFormat="1" applyFont="1" applyFill="1" applyBorder="1" applyAlignment="1">
      <alignment horizontal="center"/>
    </xf>
    <xf numFmtId="164" fontId="11" fillId="0" borderId="25" xfId="0" applyNumberFormat="1" applyFont="1" applyBorder="1" applyAlignment="1">
      <alignment horizontal="center"/>
    </xf>
    <xf numFmtId="164" fontId="11" fillId="0" borderId="30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 wrapText="1"/>
    </xf>
    <xf numFmtId="164" fontId="11" fillId="0" borderId="32" xfId="0" applyNumberFormat="1" applyFont="1" applyBorder="1" applyAlignment="1">
      <alignment horizontal="center" vertical="center"/>
    </xf>
    <xf numFmtId="164" fontId="11" fillId="0" borderId="33" xfId="0" applyNumberFormat="1" applyFont="1" applyBorder="1" applyAlignment="1">
      <alignment horizontal="center" vertical="center"/>
    </xf>
    <xf numFmtId="164" fontId="11" fillId="10" borderId="16" xfId="0" applyNumberFormat="1" applyFont="1" applyFill="1" applyBorder="1" applyAlignment="1">
      <alignment horizontal="center" vertical="center"/>
    </xf>
    <xf numFmtId="164" fontId="10" fillId="10" borderId="18" xfId="0" applyNumberFormat="1" applyFont="1" applyFill="1" applyBorder="1" applyAlignment="1">
      <alignment horizontal="center" vertical="center"/>
    </xf>
    <xf numFmtId="164" fontId="10" fillId="10" borderId="17" xfId="0" applyNumberFormat="1" applyFont="1" applyFill="1" applyBorder="1" applyAlignment="1">
      <alignment horizontal="center" vertical="center"/>
    </xf>
    <xf numFmtId="164" fontId="10" fillId="10" borderId="16" xfId="0" applyNumberFormat="1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1" fillId="0" borderId="31" xfId="0" applyNumberFormat="1" applyFont="1" applyBorder="1" applyAlignment="1">
      <alignment horizontal="center" vertical="center"/>
    </xf>
    <xf numFmtId="164" fontId="12" fillId="12" borderId="21" xfId="0" applyNumberFormat="1" applyFont="1" applyFill="1" applyBorder="1" applyAlignment="1">
      <alignment horizontal="center"/>
    </xf>
    <xf numFmtId="16" fontId="12" fillId="12" borderId="7" xfId="0" applyNumberFormat="1" applyFont="1" applyFill="1" applyBorder="1" applyAlignment="1">
      <alignment horizontal="center"/>
    </xf>
    <xf numFmtId="164" fontId="12" fillId="12" borderId="20" xfId="0" applyNumberFormat="1" applyFont="1" applyFill="1" applyBorder="1" applyAlignment="1">
      <alignment horizontal="center"/>
    </xf>
    <xf numFmtId="16" fontId="12" fillId="12" borderId="9" xfId="0" applyNumberFormat="1" applyFont="1" applyFill="1" applyBorder="1" applyAlignment="1">
      <alignment horizontal="center"/>
    </xf>
    <xf numFmtId="164" fontId="11" fillId="12" borderId="26" xfId="0" applyNumberFormat="1" applyFont="1" applyFill="1" applyBorder="1" applyAlignment="1">
      <alignment horizontal="center"/>
    </xf>
    <xf numFmtId="164" fontId="11" fillId="12" borderId="27" xfId="0" applyNumberFormat="1" applyFont="1" applyFill="1" applyBorder="1" applyAlignment="1">
      <alignment horizontal="center"/>
    </xf>
    <xf numFmtId="164" fontId="11" fillId="12" borderId="29" xfId="0" applyNumberFormat="1" applyFont="1" applyFill="1" applyBorder="1" applyAlignment="1">
      <alignment horizontal="center"/>
    </xf>
    <xf numFmtId="164" fontId="11" fillId="12" borderId="25" xfId="0" applyNumberFormat="1" applyFont="1" applyFill="1" applyBorder="1" applyAlignment="1">
      <alignment horizontal="center"/>
    </xf>
    <xf numFmtId="16" fontId="12" fillId="0" borderId="38" xfId="0" applyNumberFormat="1" applyFont="1" applyBorder="1" applyAlignment="1">
      <alignment horizontal="center"/>
    </xf>
    <xf numFmtId="16" fontId="12" fillId="0" borderId="39" xfId="0" applyNumberFormat="1" applyFont="1" applyBorder="1" applyAlignment="1">
      <alignment horizontal="center"/>
    </xf>
    <xf numFmtId="0" fontId="4" fillId="13" borderId="0" xfId="0" applyFont="1" applyFill="1"/>
    <xf numFmtId="0" fontId="5" fillId="14" borderId="1" xfId="0" applyFont="1" applyFill="1" applyBorder="1"/>
    <xf numFmtId="0" fontId="2" fillId="0" borderId="35" xfId="0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16" fontId="2" fillId="0" borderId="35" xfId="0" applyNumberFormat="1" applyFont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2" xfId="0" applyFont="1" applyFill="1" applyBorder="1"/>
    <xf numFmtId="16" fontId="4" fillId="15" borderId="3" xfId="0" applyNumberFormat="1" applyFont="1" applyFill="1" applyBorder="1" applyAlignment="1">
      <alignment horizontal="center"/>
    </xf>
    <xf numFmtId="16" fontId="2" fillId="15" borderId="3" xfId="0" applyNumberFormat="1" applyFont="1" applyFill="1" applyBorder="1" applyAlignment="1">
      <alignment horizontal="center"/>
    </xf>
    <xf numFmtId="3" fontId="2" fillId="15" borderId="3" xfId="0" applyNumberFormat="1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16" fillId="0" borderId="3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16" fontId="2" fillId="0" borderId="35" xfId="0" applyNumberFormat="1" applyFont="1" applyBorder="1" applyAlignment="1">
      <alignment horizontal="center"/>
    </xf>
    <xf numFmtId="16" fontId="2" fillId="0" borderId="36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3" fontId="2" fillId="0" borderId="35" xfId="0" applyNumberFormat="1" applyFont="1" applyBorder="1" applyAlignment="1">
      <alignment horizontal="center"/>
    </xf>
    <xf numFmtId="3" fontId="2" fillId="0" borderId="36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2" fillId="8" borderId="35" xfId="0" applyFont="1" applyFill="1" applyBorder="1" applyAlignment="1">
      <alignment horizontal="center"/>
    </xf>
    <xf numFmtId="0" fontId="2" fillId="8" borderId="36" xfId="0" applyFont="1" applyFill="1" applyBorder="1" applyAlignment="1">
      <alignment horizontal="center"/>
    </xf>
    <xf numFmtId="3" fontId="2" fillId="8" borderId="35" xfId="0" applyNumberFormat="1" applyFont="1" applyFill="1" applyBorder="1" applyAlignment="1">
      <alignment horizontal="center"/>
    </xf>
    <xf numFmtId="3" fontId="2" fillId="8" borderId="36" xfId="0" applyNumberFormat="1" applyFont="1" applyFill="1" applyBorder="1" applyAlignment="1">
      <alignment horizontal="center"/>
    </xf>
    <xf numFmtId="16" fontId="2" fillId="8" borderId="35" xfId="0" applyNumberFormat="1" applyFont="1" applyFill="1" applyBorder="1" applyAlignment="1">
      <alignment horizontal="center"/>
    </xf>
    <xf numFmtId="16" fontId="2" fillId="8" borderId="36" xfId="0" applyNumberFormat="1" applyFont="1" applyFill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16" fontId="6" fillId="0" borderId="35" xfId="0" applyNumberFormat="1" applyFont="1" applyBorder="1" applyAlignment="1">
      <alignment horizontal="center"/>
    </xf>
    <xf numFmtId="16" fontId="6" fillId="0" borderId="36" xfId="0" applyNumberFormat="1" applyFont="1" applyBorder="1" applyAlignment="1">
      <alignment horizontal="center"/>
    </xf>
    <xf numFmtId="164" fontId="10" fillId="10" borderId="16" xfId="0" applyNumberFormat="1" applyFont="1" applyFill="1" applyBorder="1" applyAlignment="1">
      <alignment horizontal="center" vertical="center"/>
    </xf>
    <xf numFmtId="164" fontId="10" fillId="10" borderId="18" xfId="0" applyNumberFormat="1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/>
    </xf>
    <xf numFmtId="164" fontId="10" fillId="10" borderId="17" xfId="0" applyNumberFormat="1" applyFont="1" applyFill="1" applyBorder="1" applyAlignment="1">
      <alignment horizontal="center" vertical="center"/>
    </xf>
    <xf numFmtId="164" fontId="15" fillId="10" borderId="16" xfId="0" applyNumberFormat="1" applyFont="1" applyFill="1" applyBorder="1" applyAlignment="1">
      <alignment horizontal="center" vertical="center"/>
    </xf>
    <xf numFmtId="164" fontId="15" fillId="10" borderId="18" xfId="0" applyNumberFormat="1" applyFont="1" applyFill="1" applyBorder="1" applyAlignment="1">
      <alignment horizontal="center" vertical="center"/>
    </xf>
    <xf numFmtId="0" fontId="14" fillId="9" borderId="19" xfId="0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4" fillId="9" borderId="14" xfId="0" applyFont="1" applyFill="1" applyBorder="1" applyAlignment="1">
      <alignment horizontal="center"/>
    </xf>
    <xf numFmtId="0" fontId="14" fillId="9" borderId="9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/>
    </xf>
    <xf numFmtId="164" fontId="10" fillId="10" borderId="15" xfId="0" applyNumberFormat="1" applyFont="1" applyFill="1" applyBorder="1" applyAlignment="1">
      <alignment horizontal="center" vertical="center"/>
    </xf>
    <xf numFmtId="164" fontId="10" fillId="10" borderId="9" xfId="0" applyNumberFormat="1" applyFont="1" applyFill="1" applyBorder="1" applyAlignment="1">
      <alignment horizontal="center" vertical="center"/>
    </xf>
    <xf numFmtId="164" fontId="10" fillId="10" borderId="16" xfId="0" applyNumberFormat="1" applyFont="1" applyFill="1" applyBorder="1" applyAlignment="1">
      <alignment horizontal="center" vertical="center" wrapText="1"/>
    </xf>
    <xf numFmtId="164" fontId="10" fillId="10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0093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103829</xdr:rowOff>
    </xdr:from>
    <xdr:to>
      <xdr:col>2</xdr:col>
      <xdr:colOff>581023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B30A17-574A-35CC-A976-18E1CB11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3829"/>
          <a:ext cx="1266823" cy="515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103829</xdr:rowOff>
    </xdr:from>
    <xdr:to>
      <xdr:col>2</xdr:col>
      <xdr:colOff>581023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234CC-C4C5-475B-A3AD-03144326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7004"/>
          <a:ext cx="1269998" cy="57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103829</xdr:rowOff>
    </xdr:from>
    <xdr:to>
      <xdr:col>2</xdr:col>
      <xdr:colOff>581023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81B679-4721-4C65-BF35-A1B92BB74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07004"/>
          <a:ext cx="1517648" cy="57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A959-5819-44B0-8913-B15115E9E8BB}">
  <sheetPr codeName="Hoja1"/>
  <dimension ref="B2:I108"/>
  <sheetViews>
    <sheetView showGridLines="0" tabSelected="1" topLeftCell="A16" workbookViewId="0">
      <selection activeCell="A57" sqref="A57:XFD57"/>
    </sheetView>
  </sheetViews>
  <sheetFormatPr baseColWidth="10" defaultColWidth="10.9296875" defaultRowHeight="11.65" x14ac:dyDescent="0.35"/>
  <cols>
    <col min="1" max="1" width="10.9296875" style="1"/>
    <col min="2" max="2" width="12.53125" style="1" customWidth="1"/>
    <col min="3" max="3" width="50.9296875" style="1" customWidth="1"/>
    <col min="4" max="4" width="16.19921875" style="1" bestFit="1" customWidth="1"/>
    <col min="5" max="5" width="11.19921875" style="1" bestFit="1" customWidth="1"/>
    <col min="6" max="7" width="13.59765625" style="1" bestFit="1" customWidth="1"/>
    <col min="8" max="8" width="12.06640625" style="1" bestFit="1" customWidth="1"/>
    <col min="9" max="9" width="15.9296875" style="1" bestFit="1" customWidth="1"/>
    <col min="10" max="16384" width="10.9296875" style="1"/>
  </cols>
  <sheetData>
    <row r="2" spans="2:9" ht="21" x14ac:dyDescent="0.65">
      <c r="D2" s="31" t="s">
        <v>27</v>
      </c>
    </row>
    <row r="3" spans="2:9" ht="15.75" x14ac:dyDescent="0.5">
      <c r="D3" s="30" t="s">
        <v>58</v>
      </c>
      <c r="I3" s="32">
        <f ca="1">TODAY()</f>
        <v>45625</v>
      </c>
    </row>
    <row r="6" spans="2:9" x14ac:dyDescent="0.35">
      <c r="B6" s="2" t="s">
        <v>0</v>
      </c>
      <c r="C6" s="2" t="s">
        <v>1</v>
      </c>
    </row>
    <row r="7" spans="2:9" x14ac:dyDescent="0.35">
      <c r="B7" s="2" t="s">
        <v>2</v>
      </c>
      <c r="C7" s="2" t="s">
        <v>3</v>
      </c>
    </row>
    <row r="8" spans="2:9" x14ac:dyDescent="0.35">
      <c r="B8" s="2" t="s">
        <v>4</v>
      </c>
      <c r="C8" s="2" t="s">
        <v>95</v>
      </c>
    </row>
    <row r="9" spans="2:9" x14ac:dyDescent="0.35">
      <c r="B9" s="2" t="s">
        <v>114</v>
      </c>
      <c r="C9" s="2" t="s">
        <v>115</v>
      </c>
    </row>
    <row r="10" spans="2:9" x14ac:dyDescent="0.35">
      <c r="B10" s="3" t="s">
        <v>6</v>
      </c>
      <c r="C10" s="3" t="s">
        <v>7</v>
      </c>
      <c r="D10" s="3" t="s">
        <v>8</v>
      </c>
      <c r="E10" s="3" t="s">
        <v>9</v>
      </c>
      <c r="F10" s="3" t="s">
        <v>20</v>
      </c>
      <c r="G10" s="3" t="s">
        <v>105</v>
      </c>
      <c r="H10" s="3" t="s">
        <v>106</v>
      </c>
      <c r="I10" s="3" t="s">
        <v>10</v>
      </c>
    </row>
    <row r="11" spans="2:9" x14ac:dyDescent="0.35">
      <c r="B11" s="108">
        <v>46</v>
      </c>
      <c r="C11" s="109" t="s">
        <v>91</v>
      </c>
      <c r="D11" s="110">
        <f t="shared" ref="D11:D16" si="0">E11-7</f>
        <v>45604</v>
      </c>
      <c r="E11" s="111">
        <v>45611</v>
      </c>
      <c r="F11" s="111">
        <f t="shared" ref="F11:F19" si="1">E11+23</f>
        <v>45634</v>
      </c>
      <c r="G11" s="111">
        <f t="shared" ref="G11:G19" si="2">E11+25</f>
        <v>45636</v>
      </c>
      <c r="H11" s="111">
        <f t="shared" ref="H11:H19" si="3">E11+28</f>
        <v>45639</v>
      </c>
      <c r="I11" s="112">
        <v>1100</v>
      </c>
    </row>
    <row r="12" spans="2:9" x14ac:dyDescent="0.35">
      <c r="B12" s="4">
        <v>47</v>
      </c>
      <c r="C12" s="5" t="s">
        <v>92</v>
      </c>
      <c r="D12" s="6">
        <f t="shared" si="0"/>
        <v>45611</v>
      </c>
      <c r="E12" s="7">
        <f>E11+7</f>
        <v>45618</v>
      </c>
      <c r="F12" s="7">
        <f t="shared" si="1"/>
        <v>45641</v>
      </c>
      <c r="G12" s="7">
        <f t="shared" si="2"/>
        <v>45643</v>
      </c>
      <c r="H12" s="7">
        <f t="shared" si="3"/>
        <v>45646</v>
      </c>
      <c r="I12" s="8">
        <v>1100</v>
      </c>
    </row>
    <row r="13" spans="2:9" x14ac:dyDescent="0.35">
      <c r="B13" s="4">
        <v>48</v>
      </c>
      <c r="C13" s="5" t="s">
        <v>90</v>
      </c>
      <c r="D13" s="6">
        <f t="shared" si="0"/>
        <v>45618</v>
      </c>
      <c r="E13" s="7">
        <f t="shared" ref="E13:E19" si="4">E12+7</f>
        <v>45625</v>
      </c>
      <c r="F13" s="7">
        <f t="shared" si="1"/>
        <v>45648</v>
      </c>
      <c r="G13" s="7">
        <f t="shared" si="2"/>
        <v>45650</v>
      </c>
      <c r="H13" s="7">
        <f t="shared" si="3"/>
        <v>45653</v>
      </c>
      <c r="I13" s="8">
        <v>2200</v>
      </c>
    </row>
    <row r="14" spans="2:9" x14ac:dyDescent="0.35">
      <c r="B14" s="4">
        <v>49</v>
      </c>
      <c r="C14" s="5" t="s">
        <v>110</v>
      </c>
      <c r="D14" s="6">
        <f t="shared" si="0"/>
        <v>45625</v>
      </c>
      <c r="E14" s="7">
        <f t="shared" si="4"/>
        <v>45632</v>
      </c>
      <c r="F14" s="7">
        <f t="shared" si="1"/>
        <v>45655</v>
      </c>
      <c r="G14" s="7">
        <f t="shared" si="2"/>
        <v>45657</v>
      </c>
      <c r="H14" s="7">
        <f t="shared" si="3"/>
        <v>45660</v>
      </c>
      <c r="I14" s="8">
        <v>1100</v>
      </c>
    </row>
    <row r="15" spans="2:9" x14ac:dyDescent="0.35">
      <c r="B15" s="4">
        <v>50</v>
      </c>
      <c r="C15" s="5" t="s">
        <v>104</v>
      </c>
      <c r="D15" s="6">
        <f t="shared" si="0"/>
        <v>45630</v>
      </c>
      <c r="E15" s="7">
        <v>45637</v>
      </c>
      <c r="F15" s="7">
        <f t="shared" si="1"/>
        <v>45660</v>
      </c>
      <c r="G15" s="7">
        <f t="shared" si="2"/>
        <v>45662</v>
      </c>
      <c r="H15" s="7">
        <f t="shared" si="3"/>
        <v>45665</v>
      </c>
      <c r="I15" s="8">
        <v>2200</v>
      </c>
    </row>
    <row r="16" spans="2:9" x14ac:dyDescent="0.35">
      <c r="B16" s="4">
        <v>50</v>
      </c>
      <c r="C16" s="5" t="s">
        <v>109</v>
      </c>
      <c r="D16" s="6">
        <f t="shared" si="0"/>
        <v>45632</v>
      </c>
      <c r="E16" s="7">
        <v>45639</v>
      </c>
      <c r="F16" s="7">
        <f t="shared" si="1"/>
        <v>45662</v>
      </c>
      <c r="G16" s="7">
        <f t="shared" si="2"/>
        <v>45664</v>
      </c>
      <c r="H16" s="7">
        <f t="shared" si="3"/>
        <v>45667</v>
      </c>
      <c r="I16" s="8">
        <v>1000</v>
      </c>
    </row>
    <row r="17" spans="2:9" x14ac:dyDescent="0.35">
      <c r="B17" s="4">
        <v>51</v>
      </c>
      <c r="C17" s="5" t="s">
        <v>34</v>
      </c>
      <c r="D17" s="6">
        <f t="shared" ref="D17:D19" si="5">E17-7</f>
        <v>45637</v>
      </c>
      <c r="E17" s="7">
        <f>E15+7</f>
        <v>45644</v>
      </c>
      <c r="F17" s="7">
        <f t="shared" si="1"/>
        <v>45667</v>
      </c>
      <c r="G17" s="7">
        <f t="shared" si="2"/>
        <v>45669</v>
      </c>
      <c r="H17" s="7">
        <f t="shared" si="3"/>
        <v>45672</v>
      </c>
      <c r="I17" s="8">
        <v>2200</v>
      </c>
    </row>
    <row r="18" spans="2:9" x14ac:dyDescent="0.35">
      <c r="B18" s="4">
        <v>52</v>
      </c>
      <c r="C18" s="5" t="s">
        <v>35</v>
      </c>
      <c r="D18" s="6">
        <f t="shared" si="5"/>
        <v>45644</v>
      </c>
      <c r="E18" s="7">
        <f t="shared" si="4"/>
        <v>45651</v>
      </c>
      <c r="F18" s="7">
        <f t="shared" si="1"/>
        <v>45674</v>
      </c>
      <c r="G18" s="7">
        <f t="shared" si="2"/>
        <v>45676</v>
      </c>
      <c r="H18" s="7">
        <f t="shared" si="3"/>
        <v>45679</v>
      </c>
      <c r="I18" s="8">
        <v>2200</v>
      </c>
    </row>
    <row r="19" spans="2:9" x14ac:dyDescent="0.35">
      <c r="B19" s="9">
        <v>1</v>
      </c>
      <c r="C19" s="10" t="s">
        <v>36</v>
      </c>
      <c r="D19" s="11">
        <f t="shared" si="5"/>
        <v>45651</v>
      </c>
      <c r="E19" s="12">
        <f t="shared" si="4"/>
        <v>45658</v>
      </c>
      <c r="F19" s="12">
        <f t="shared" si="1"/>
        <v>45681</v>
      </c>
      <c r="G19" s="12">
        <f t="shared" si="2"/>
        <v>45683</v>
      </c>
      <c r="H19" s="12">
        <f t="shared" si="3"/>
        <v>45686</v>
      </c>
      <c r="I19" s="13">
        <v>2200</v>
      </c>
    </row>
    <row r="22" spans="2:9" x14ac:dyDescent="0.35">
      <c r="B22" s="14" t="s">
        <v>0</v>
      </c>
      <c r="C22" s="14" t="s">
        <v>11</v>
      </c>
    </row>
    <row r="23" spans="2:9" x14ac:dyDescent="0.35">
      <c r="B23" s="14" t="s">
        <v>2</v>
      </c>
      <c r="C23" s="14" t="s">
        <v>12</v>
      </c>
    </row>
    <row r="24" spans="2:9" x14ac:dyDescent="0.35">
      <c r="B24" s="14" t="s">
        <v>4</v>
      </c>
      <c r="C24" s="14" t="s">
        <v>60</v>
      </c>
    </row>
    <row r="25" spans="2:9" x14ac:dyDescent="0.35">
      <c r="B25" s="14" t="s">
        <v>5</v>
      </c>
      <c r="C25" s="14" t="s">
        <v>61</v>
      </c>
    </row>
    <row r="26" spans="2:9" x14ac:dyDescent="0.35">
      <c r="B26" s="3" t="s">
        <v>6</v>
      </c>
      <c r="C26" s="3" t="s">
        <v>7</v>
      </c>
      <c r="D26" s="3" t="s">
        <v>8</v>
      </c>
      <c r="E26" s="3" t="s">
        <v>25</v>
      </c>
      <c r="F26" s="3" t="s">
        <v>21</v>
      </c>
      <c r="G26" s="3" t="s">
        <v>22</v>
      </c>
      <c r="H26" s="3" t="s">
        <v>10</v>
      </c>
    </row>
    <row r="27" spans="2:9" x14ac:dyDescent="0.35">
      <c r="B27" s="4">
        <v>46</v>
      </c>
      <c r="C27" s="5" t="s">
        <v>38</v>
      </c>
      <c r="D27" s="6">
        <f t="shared" ref="D27:D31" si="6">E27-7</f>
        <v>45602</v>
      </c>
      <c r="E27" s="7">
        <v>45609</v>
      </c>
      <c r="F27" s="15">
        <f t="shared" ref="F27:F34" si="7">E27+23</f>
        <v>45632</v>
      </c>
      <c r="G27" s="7">
        <f t="shared" ref="G27:G34" si="8">E27+27</f>
        <v>45636</v>
      </c>
      <c r="H27" s="8"/>
    </row>
    <row r="28" spans="2:9" x14ac:dyDescent="0.35">
      <c r="B28" s="4">
        <v>47</v>
      </c>
      <c r="C28" s="5" t="s">
        <v>39</v>
      </c>
      <c r="D28" s="6">
        <f t="shared" si="6"/>
        <v>45609</v>
      </c>
      <c r="E28" s="7">
        <f t="shared" ref="E28:E34" si="9">E27+7</f>
        <v>45616</v>
      </c>
      <c r="F28" s="15">
        <f t="shared" si="7"/>
        <v>45639</v>
      </c>
      <c r="G28" s="7">
        <f t="shared" si="8"/>
        <v>45643</v>
      </c>
      <c r="H28" s="8"/>
    </row>
    <row r="29" spans="2:9" x14ac:dyDescent="0.35">
      <c r="B29" s="4">
        <v>48</v>
      </c>
      <c r="C29" s="5" t="s">
        <v>37</v>
      </c>
      <c r="D29" s="16">
        <f t="shared" si="6"/>
        <v>45616</v>
      </c>
      <c r="E29" s="15">
        <f t="shared" si="9"/>
        <v>45623</v>
      </c>
      <c r="F29" s="15">
        <f t="shared" si="7"/>
        <v>45646</v>
      </c>
      <c r="G29" s="15">
        <f t="shared" si="8"/>
        <v>45650</v>
      </c>
      <c r="H29" s="17"/>
    </row>
    <row r="30" spans="2:9" x14ac:dyDescent="0.35">
      <c r="B30" s="4">
        <v>49</v>
      </c>
      <c r="C30" s="5" t="s">
        <v>40</v>
      </c>
      <c r="D30" s="6">
        <f t="shared" si="6"/>
        <v>45623</v>
      </c>
      <c r="E30" s="7">
        <f t="shared" si="9"/>
        <v>45630</v>
      </c>
      <c r="F30" s="15">
        <f t="shared" si="7"/>
        <v>45653</v>
      </c>
      <c r="G30" s="7">
        <f t="shared" si="8"/>
        <v>45657</v>
      </c>
      <c r="H30" s="8"/>
    </row>
    <row r="31" spans="2:9" x14ac:dyDescent="0.35">
      <c r="B31" s="18">
        <v>50</v>
      </c>
      <c r="C31" s="19" t="s">
        <v>41</v>
      </c>
      <c r="D31" s="20">
        <f t="shared" si="6"/>
        <v>45630</v>
      </c>
      <c r="E31" s="21">
        <f t="shared" si="9"/>
        <v>45637</v>
      </c>
      <c r="F31" s="21">
        <f t="shared" si="7"/>
        <v>45660</v>
      </c>
      <c r="G31" s="21">
        <f t="shared" si="8"/>
        <v>45664</v>
      </c>
      <c r="H31" s="22">
        <v>800</v>
      </c>
      <c r="I31" s="23" t="s">
        <v>45</v>
      </c>
    </row>
    <row r="32" spans="2:9" x14ac:dyDescent="0.35">
      <c r="B32" s="4">
        <v>51</v>
      </c>
      <c r="C32" s="5" t="s">
        <v>42</v>
      </c>
      <c r="D32" s="6">
        <f t="shared" ref="D32:D34" si="10">E32-7</f>
        <v>45637</v>
      </c>
      <c r="E32" s="7">
        <f t="shared" si="9"/>
        <v>45644</v>
      </c>
      <c r="F32" s="15">
        <f t="shared" si="7"/>
        <v>45667</v>
      </c>
      <c r="G32" s="7">
        <f t="shared" si="8"/>
        <v>45671</v>
      </c>
      <c r="H32" s="8"/>
    </row>
    <row r="33" spans="2:8" x14ac:dyDescent="0.35">
      <c r="B33" s="4">
        <v>52</v>
      </c>
      <c r="C33" s="5" t="s">
        <v>43</v>
      </c>
      <c r="D33" s="6">
        <f t="shared" si="10"/>
        <v>45644</v>
      </c>
      <c r="E33" s="7">
        <f t="shared" si="9"/>
        <v>45651</v>
      </c>
      <c r="F33" s="15">
        <f t="shared" si="7"/>
        <v>45674</v>
      </c>
      <c r="G33" s="7">
        <f t="shared" si="8"/>
        <v>45678</v>
      </c>
      <c r="H33" s="8"/>
    </row>
    <row r="34" spans="2:8" x14ac:dyDescent="0.35">
      <c r="B34" s="9">
        <v>1</v>
      </c>
      <c r="C34" s="10" t="s">
        <v>44</v>
      </c>
      <c r="D34" s="11">
        <f t="shared" si="10"/>
        <v>45651</v>
      </c>
      <c r="E34" s="12">
        <f t="shared" si="9"/>
        <v>45658</v>
      </c>
      <c r="F34" s="24">
        <f t="shared" si="7"/>
        <v>45681</v>
      </c>
      <c r="G34" s="12">
        <f t="shared" si="8"/>
        <v>45685</v>
      </c>
      <c r="H34" s="13"/>
    </row>
    <row r="37" spans="2:8" x14ac:dyDescent="0.35">
      <c r="B37" s="25" t="s">
        <v>0</v>
      </c>
      <c r="C37" s="25" t="s">
        <v>14</v>
      </c>
    </row>
    <row r="38" spans="2:8" x14ac:dyDescent="0.35">
      <c r="B38" s="25" t="s">
        <v>2</v>
      </c>
      <c r="C38" s="25" t="s">
        <v>13</v>
      </c>
    </row>
    <row r="39" spans="2:8" x14ac:dyDescent="0.35">
      <c r="B39" s="25" t="s">
        <v>4</v>
      </c>
      <c r="C39" s="25" t="s">
        <v>62</v>
      </c>
    </row>
    <row r="40" spans="2:8" x14ac:dyDescent="0.35">
      <c r="B40" s="25" t="s">
        <v>5</v>
      </c>
      <c r="C40" s="25" t="s">
        <v>63</v>
      </c>
    </row>
    <row r="41" spans="2:8" x14ac:dyDescent="0.35">
      <c r="B41" s="3" t="s">
        <v>6</v>
      </c>
      <c r="C41" s="3" t="s">
        <v>7</v>
      </c>
      <c r="D41" s="3" t="s">
        <v>8</v>
      </c>
      <c r="E41" s="3" t="s">
        <v>25</v>
      </c>
      <c r="F41" s="3" t="s">
        <v>23</v>
      </c>
      <c r="G41" s="3" t="s">
        <v>107</v>
      </c>
      <c r="H41" s="3" t="s">
        <v>10</v>
      </c>
    </row>
    <row r="42" spans="2:8" x14ac:dyDescent="0.35">
      <c r="B42" s="4">
        <v>48</v>
      </c>
      <c r="C42" s="5" t="s">
        <v>46</v>
      </c>
      <c r="D42" s="6">
        <f t="shared" ref="D42:D47" si="11">E42-7</f>
        <v>45614</v>
      </c>
      <c r="E42" s="7">
        <v>45621</v>
      </c>
      <c r="F42" s="7">
        <f t="shared" ref="F42:F48" si="12">E42+23</f>
        <v>45644</v>
      </c>
      <c r="G42" s="7">
        <f t="shared" ref="G42:G48" si="13">E42+29</f>
        <v>45650</v>
      </c>
      <c r="H42" s="8">
        <v>700</v>
      </c>
    </row>
    <row r="43" spans="2:8" x14ac:dyDescent="0.35">
      <c r="B43" s="4">
        <v>49</v>
      </c>
      <c r="C43" s="5" t="s">
        <v>47</v>
      </c>
      <c r="D43" s="6">
        <f t="shared" si="11"/>
        <v>45621</v>
      </c>
      <c r="E43" s="7">
        <f t="shared" ref="E43:E48" si="14">E42+7</f>
        <v>45628</v>
      </c>
      <c r="F43" s="7">
        <f t="shared" si="12"/>
        <v>45651</v>
      </c>
      <c r="G43" s="7">
        <f t="shared" si="13"/>
        <v>45657</v>
      </c>
      <c r="H43" s="8">
        <v>700</v>
      </c>
    </row>
    <row r="44" spans="2:8" x14ac:dyDescent="0.35">
      <c r="B44" s="4">
        <v>50</v>
      </c>
      <c r="C44" s="5" t="s">
        <v>48</v>
      </c>
      <c r="D44" s="6">
        <f t="shared" si="11"/>
        <v>45628</v>
      </c>
      <c r="E44" s="7">
        <f t="shared" si="14"/>
        <v>45635</v>
      </c>
      <c r="F44" s="7">
        <f t="shared" si="12"/>
        <v>45658</v>
      </c>
      <c r="G44" s="7">
        <f t="shared" si="13"/>
        <v>45664</v>
      </c>
      <c r="H44" s="8">
        <v>700</v>
      </c>
    </row>
    <row r="45" spans="2:8" x14ac:dyDescent="0.35">
      <c r="B45" s="4">
        <v>50</v>
      </c>
      <c r="C45" s="5" t="s">
        <v>68</v>
      </c>
      <c r="D45" s="6">
        <f t="shared" ref="D45" si="15">E45-7</f>
        <v>45628</v>
      </c>
      <c r="E45" s="7">
        <v>45635</v>
      </c>
      <c r="F45" s="7">
        <f t="shared" si="12"/>
        <v>45658</v>
      </c>
      <c r="G45" s="7">
        <f t="shared" si="13"/>
        <v>45664</v>
      </c>
      <c r="H45" s="8">
        <v>500</v>
      </c>
    </row>
    <row r="46" spans="2:8" x14ac:dyDescent="0.35">
      <c r="B46" s="4">
        <v>51</v>
      </c>
      <c r="C46" s="5" t="s">
        <v>49</v>
      </c>
      <c r="D46" s="6">
        <f t="shared" si="11"/>
        <v>45635</v>
      </c>
      <c r="E46" s="7">
        <f>E44+7</f>
        <v>45642</v>
      </c>
      <c r="F46" s="7">
        <f t="shared" si="12"/>
        <v>45665</v>
      </c>
      <c r="G46" s="7">
        <f t="shared" si="13"/>
        <v>45671</v>
      </c>
      <c r="H46" s="8">
        <v>1050</v>
      </c>
    </row>
    <row r="47" spans="2:8" x14ac:dyDescent="0.35">
      <c r="B47" s="4">
        <v>52</v>
      </c>
      <c r="C47" s="5" t="s">
        <v>50</v>
      </c>
      <c r="D47" s="6">
        <f t="shared" si="11"/>
        <v>45642</v>
      </c>
      <c r="E47" s="7">
        <f t="shared" si="14"/>
        <v>45649</v>
      </c>
      <c r="F47" s="7">
        <f t="shared" si="12"/>
        <v>45672</v>
      </c>
      <c r="G47" s="7">
        <f t="shared" si="13"/>
        <v>45678</v>
      </c>
      <c r="H47" s="8">
        <v>800</v>
      </c>
    </row>
    <row r="48" spans="2:8" x14ac:dyDescent="0.35">
      <c r="B48" s="9">
        <v>1</v>
      </c>
      <c r="C48" s="10" t="s">
        <v>51</v>
      </c>
      <c r="D48" s="11">
        <f t="shared" ref="D48" si="16">E48-7</f>
        <v>45649</v>
      </c>
      <c r="E48" s="12">
        <f t="shared" si="14"/>
        <v>45656</v>
      </c>
      <c r="F48" s="12">
        <f t="shared" si="12"/>
        <v>45679</v>
      </c>
      <c r="G48" s="12">
        <f t="shared" si="13"/>
        <v>45685</v>
      </c>
      <c r="H48" s="13">
        <v>1050</v>
      </c>
    </row>
    <row r="51" spans="2:7" x14ac:dyDescent="0.35">
      <c r="B51" s="26" t="s">
        <v>0</v>
      </c>
      <c r="C51" s="26" t="s">
        <v>19</v>
      </c>
    </row>
    <row r="52" spans="2:7" x14ac:dyDescent="0.35">
      <c r="B52" s="26" t="s">
        <v>2</v>
      </c>
      <c r="C52" s="26" t="s">
        <v>15</v>
      </c>
    </row>
    <row r="53" spans="2:7" x14ac:dyDescent="0.35">
      <c r="B53" s="26" t="s">
        <v>4</v>
      </c>
      <c r="C53" s="26" t="s">
        <v>111</v>
      </c>
    </row>
    <row r="54" spans="2:7" x14ac:dyDescent="0.35">
      <c r="B54" s="26" t="s">
        <v>112</v>
      </c>
      <c r="C54" s="26" t="s">
        <v>113</v>
      </c>
    </row>
    <row r="55" spans="2:7" x14ac:dyDescent="0.35">
      <c r="B55" s="3" t="s">
        <v>6</v>
      </c>
      <c r="C55" s="3" t="s">
        <v>7</v>
      </c>
      <c r="D55" s="3" t="s">
        <v>8</v>
      </c>
      <c r="E55" s="3" t="s">
        <v>9</v>
      </c>
      <c r="F55" s="3" t="s">
        <v>23</v>
      </c>
      <c r="G55" s="3" t="s">
        <v>10</v>
      </c>
    </row>
    <row r="56" spans="2:7" x14ac:dyDescent="0.35">
      <c r="B56" s="4">
        <v>48</v>
      </c>
      <c r="C56" s="5" t="s">
        <v>52</v>
      </c>
      <c r="D56" s="6">
        <f t="shared" ref="D56:D60" si="17">E56-7</f>
        <v>45620</v>
      </c>
      <c r="E56" s="7">
        <v>45627</v>
      </c>
      <c r="F56" s="7">
        <f t="shared" ref="F56:F61" si="18">E56+23</f>
        <v>45650</v>
      </c>
      <c r="G56" s="8">
        <v>400</v>
      </c>
    </row>
    <row r="57" spans="2:7" x14ac:dyDescent="0.35">
      <c r="B57" s="4">
        <v>49</v>
      </c>
      <c r="C57" s="5" t="s">
        <v>108</v>
      </c>
      <c r="D57" s="6">
        <f t="shared" si="17"/>
        <v>45627</v>
      </c>
      <c r="E57" s="7">
        <v>45634</v>
      </c>
      <c r="F57" s="7">
        <f t="shared" si="18"/>
        <v>45657</v>
      </c>
      <c r="G57" s="8">
        <v>600</v>
      </c>
    </row>
    <row r="58" spans="2:7" x14ac:dyDescent="0.35">
      <c r="B58" s="4">
        <v>50</v>
      </c>
      <c r="C58" s="5" t="s">
        <v>53</v>
      </c>
      <c r="D58" s="115">
        <f>E58-7</f>
        <v>45632</v>
      </c>
      <c r="E58" s="116">
        <v>45639</v>
      </c>
      <c r="F58" s="116">
        <f>E58+23</f>
        <v>45662</v>
      </c>
      <c r="G58" s="117">
        <v>600</v>
      </c>
    </row>
    <row r="59" spans="2:7" x14ac:dyDescent="0.35">
      <c r="B59" s="4">
        <v>51</v>
      </c>
      <c r="C59" s="5" t="s">
        <v>89</v>
      </c>
      <c r="D59" s="6">
        <f t="shared" si="17"/>
        <v>45639</v>
      </c>
      <c r="E59" s="7">
        <v>45646</v>
      </c>
      <c r="F59" s="7">
        <f t="shared" si="18"/>
        <v>45669</v>
      </c>
      <c r="G59" s="8">
        <v>500</v>
      </c>
    </row>
    <row r="60" spans="2:7" x14ac:dyDescent="0.35">
      <c r="B60" s="4">
        <v>52</v>
      </c>
      <c r="C60" s="5" t="s">
        <v>54</v>
      </c>
      <c r="D60" s="6">
        <f t="shared" si="17"/>
        <v>45646</v>
      </c>
      <c r="E60" s="7">
        <v>45653</v>
      </c>
      <c r="F60" s="7">
        <f t="shared" si="18"/>
        <v>45676</v>
      </c>
      <c r="G60" s="8">
        <v>400</v>
      </c>
    </row>
    <row r="61" spans="2:7" x14ac:dyDescent="0.35">
      <c r="B61" s="9">
        <v>1</v>
      </c>
      <c r="C61" s="10" t="s">
        <v>98</v>
      </c>
      <c r="D61" s="11">
        <f t="shared" ref="D61" si="19">E61-7</f>
        <v>45653</v>
      </c>
      <c r="E61" s="12">
        <f t="shared" ref="E61" si="20">E60+7</f>
        <v>45660</v>
      </c>
      <c r="F61" s="12">
        <f t="shared" si="18"/>
        <v>45683</v>
      </c>
      <c r="G61" s="13">
        <v>400</v>
      </c>
    </row>
    <row r="62" spans="2:7" x14ac:dyDescent="0.35">
      <c r="B62" s="27"/>
    </row>
    <row r="64" spans="2:7" x14ac:dyDescent="0.35">
      <c r="B64" s="28" t="s">
        <v>0</v>
      </c>
      <c r="C64" s="28" t="s">
        <v>16</v>
      </c>
    </row>
    <row r="65" spans="2:7" x14ac:dyDescent="0.35">
      <c r="B65" s="28" t="s">
        <v>2</v>
      </c>
      <c r="C65" s="28" t="s">
        <v>67</v>
      </c>
    </row>
    <row r="66" spans="2:7" x14ac:dyDescent="0.35">
      <c r="B66" s="28" t="s">
        <v>4</v>
      </c>
      <c r="C66" s="28" t="s">
        <v>65</v>
      </c>
    </row>
    <row r="67" spans="2:7" x14ac:dyDescent="0.35">
      <c r="B67" s="28" t="s">
        <v>5</v>
      </c>
      <c r="C67" s="28" t="s">
        <v>61</v>
      </c>
    </row>
    <row r="68" spans="2:7" x14ac:dyDescent="0.35">
      <c r="B68" s="3" t="s">
        <v>6</v>
      </c>
      <c r="C68" s="3" t="s">
        <v>7</v>
      </c>
      <c r="D68" s="3" t="s">
        <v>8</v>
      </c>
      <c r="E68" s="3" t="s">
        <v>25</v>
      </c>
      <c r="F68" s="3" t="s">
        <v>24</v>
      </c>
      <c r="G68" s="3" t="s">
        <v>10</v>
      </c>
    </row>
    <row r="69" spans="2:7" x14ac:dyDescent="0.35">
      <c r="B69" s="4">
        <v>49</v>
      </c>
      <c r="C69" s="5" t="s">
        <v>96</v>
      </c>
      <c r="D69" s="6">
        <f t="shared" ref="D69:D72" si="21">E69-7</f>
        <v>45622</v>
      </c>
      <c r="E69" s="7">
        <v>45629</v>
      </c>
      <c r="F69" s="7">
        <f>E69+23</f>
        <v>45652</v>
      </c>
      <c r="G69" s="8">
        <v>350</v>
      </c>
    </row>
    <row r="70" spans="2:7" x14ac:dyDescent="0.35">
      <c r="B70" s="4">
        <v>50</v>
      </c>
      <c r="C70" s="5" t="s">
        <v>55</v>
      </c>
      <c r="D70" s="6">
        <f t="shared" si="21"/>
        <v>45629</v>
      </c>
      <c r="E70" s="7">
        <f t="shared" ref="E70:E72" si="22">E69+7</f>
        <v>45636</v>
      </c>
      <c r="F70" s="7">
        <f>E70+23</f>
        <v>45659</v>
      </c>
      <c r="G70" s="8">
        <v>350</v>
      </c>
    </row>
    <row r="71" spans="2:7" x14ac:dyDescent="0.35">
      <c r="B71" s="4">
        <v>51</v>
      </c>
      <c r="C71" s="5" t="s">
        <v>56</v>
      </c>
      <c r="D71" s="6">
        <f t="shared" si="21"/>
        <v>45636</v>
      </c>
      <c r="E71" s="7">
        <f t="shared" si="22"/>
        <v>45643</v>
      </c>
      <c r="F71" s="7">
        <f>E71+23</f>
        <v>45666</v>
      </c>
      <c r="G71" s="8">
        <v>350</v>
      </c>
    </row>
    <row r="72" spans="2:7" x14ac:dyDescent="0.35">
      <c r="B72" s="9">
        <v>52</v>
      </c>
      <c r="C72" s="41" t="s">
        <v>57</v>
      </c>
      <c r="D72" s="11">
        <f t="shared" si="21"/>
        <v>45643</v>
      </c>
      <c r="E72" s="12">
        <f t="shared" si="22"/>
        <v>45650</v>
      </c>
      <c r="F72" s="12">
        <f>E72+23</f>
        <v>45673</v>
      </c>
      <c r="G72" s="13">
        <v>350</v>
      </c>
    </row>
    <row r="75" spans="2:7" x14ac:dyDescent="0.35">
      <c r="B75" s="29" t="s">
        <v>0</v>
      </c>
      <c r="C75" s="29" t="s">
        <v>17</v>
      </c>
    </row>
    <row r="76" spans="2:7" x14ac:dyDescent="0.35">
      <c r="B76" s="29" t="s">
        <v>2</v>
      </c>
      <c r="C76" s="29" t="s">
        <v>18</v>
      </c>
    </row>
    <row r="77" spans="2:7" x14ac:dyDescent="0.35">
      <c r="B77" s="29" t="s">
        <v>4</v>
      </c>
      <c r="C77" s="29" t="s">
        <v>97</v>
      </c>
    </row>
    <row r="78" spans="2:7" x14ac:dyDescent="0.35">
      <c r="B78" s="29" t="s">
        <v>5</v>
      </c>
      <c r="C78" s="29" t="s">
        <v>79</v>
      </c>
    </row>
    <row r="79" spans="2:7" x14ac:dyDescent="0.35">
      <c r="B79" s="3" t="s">
        <v>6</v>
      </c>
      <c r="C79" s="3" t="s">
        <v>7</v>
      </c>
      <c r="D79" s="3" t="s">
        <v>8</v>
      </c>
      <c r="E79" s="3" t="s">
        <v>25</v>
      </c>
      <c r="F79" s="3" t="s">
        <v>26</v>
      </c>
      <c r="G79" s="3" t="s">
        <v>10</v>
      </c>
    </row>
    <row r="80" spans="2:7" x14ac:dyDescent="0.35">
      <c r="B80" s="4">
        <v>47</v>
      </c>
      <c r="C80" s="5" t="s">
        <v>28</v>
      </c>
      <c r="D80" s="6">
        <f t="shared" ref="D80:D86" si="23">E80-7</f>
        <v>45609</v>
      </c>
      <c r="E80" s="7">
        <v>45616</v>
      </c>
      <c r="F80" s="7">
        <f t="shared" ref="F80:F86" si="24">E80+22</f>
        <v>45638</v>
      </c>
      <c r="G80" s="8">
        <v>800</v>
      </c>
    </row>
    <row r="81" spans="2:8" x14ac:dyDescent="0.35">
      <c r="B81" s="4">
        <v>48</v>
      </c>
      <c r="C81" s="5" t="s">
        <v>29</v>
      </c>
      <c r="D81" s="6">
        <f t="shared" si="23"/>
        <v>45616</v>
      </c>
      <c r="E81" s="7">
        <f t="shared" ref="E81:E84" si="25">E80+7</f>
        <v>45623</v>
      </c>
      <c r="F81" s="7">
        <f t="shared" si="24"/>
        <v>45645</v>
      </c>
      <c r="G81" s="8">
        <v>800</v>
      </c>
    </row>
    <row r="82" spans="2:8" x14ac:dyDescent="0.35">
      <c r="B82" s="4">
        <v>49</v>
      </c>
      <c r="C82" s="5" t="s">
        <v>30</v>
      </c>
      <c r="D82" s="6">
        <f t="shared" si="23"/>
        <v>45623</v>
      </c>
      <c r="E82" s="7">
        <f t="shared" si="25"/>
        <v>45630</v>
      </c>
      <c r="F82" s="7">
        <f t="shared" si="24"/>
        <v>45652</v>
      </c>
      <c r="G82" s="8">
        <v>1700</v>
      </c>
    </row>
    <row r="83" spans="2:8" x14ac:dyDescent="0.35">
      <c r="B83" s="4">
        <v>50</v>
      </c>
      <c r="C83" s="5" t="s">
        <v>99</v>
      </c>
      <c r="D83" s="6">
        <f t="shared" si="23"/>
        <v>45630</v>
      </c>
      <c r="E83" s="7">
        <f t="shared" si="25"/>
        <v>45637</v>
      </c>
      <c r="F83" s="7">
        <f t="shared" si="24"/>
        <v>45659</v>
      </c>
      <c r="G83" s="8">
        <v>1700</v>
      </c>
    </row>
    <row r="84" spans="2:8" x14ac:dyDescent="0.35">
      <c r="B84" s="4">
        <v>51</v>
      </c>
      <c r="C84" s="5" t="s">
        <v>31</v>
      </c>
      <c r="D84" s="6">
        <f t="shared" si="23"/>
        <v>45637</v>
      </c>
      <c r="E84" s="7">
        <f t="shared" si="25"/>
        <v>45644</v>
      </c>
      <c r="F84" s="7">
        <f t="shared" si="24"/>
        <v>45666</v>
      </c>
      <c r="G84" s="8">
        <v>1700</v>
      </c>
    </row>
    <row r="85" spans="2:8" x14ac:dyDescent="0.35">
      <c r="B85" s="4">
        <v>52</v>
      </c>
      <c r="C85" s="5" t="s">
        <v>32</v>
      </c>
      <c r="D85" s="6">
        <f t="shared" si="23"/>
        <v>45645</v>
      </c>
      <c r="E85" s="7">
        <f>E84+8</f>
        <v>45652</v>
      </c>
      <c r="F85" s="7">
        <f t="shared" si="24"/>
        <v>45674</v>
      </c>
      <c r="G85" s="8">
        <v>1700</v>
      </c>
    </row>
    <row r="86" spans="2:8" x14ac:dyDescent="0.35">
      <c r="B86" s="9">
        <v>1</v>
      </c>
      <c r="C86" s="10" t="s">
        <v>33</v>
      </c>
      <c r="D86" s="11">
        <f t="shared" si="23"/>
        <v>45652</v>
      </c>
      <c r="E86" s="12">
        <f>E85+7</f>
        <v>45659</v>
      </c>
      <c r="F86" s="12">
        <f t="shared" si="24"/>
        <v>45681</v>
      </c>
      <c r="G86" s="13">
        <v>1700</v>
      </c>
    </row>
    <row r="89" spans="2:8" x14ac:dyDescent="0.35">
      <c r="B89" s="2" t="s">
        <v>0</v>
      </c>
      <c r="C89" s="2" t="s">
        <v>100</v>
      </c>
    </row>
    <row r="90" spans="2:8" x14ac:dyDescent="0.35">
      <c r="B90" s="2" t="s">
        <v>2</v>
      </c>
      <c r="C90" s="2" t="s">
        <v>85</v>
      </c>
    </row>
    <row r="91" spans="2:8" x14ac:dyDescent="0.35">
      <c r="B91" s="2" t="s">
        <v>4</v>
      </c>
      <c r="C91" s="2" t="s">
        <v>116</v>
      </c>
    </row>
    <row r="92" spans="2:8" x14ac:dyDescent="0.35">
      <c r="B92" s="2" t="s">
        <v>5</v>
      </c>
      <c r="C92" s="2" t="s">
        <v>117</v>
      </c>
    </row>
    <row r="93" spans="2:8" x14ac:dyDescent="0.35">
      <c r="B93" s="3" t="s">
        <v>6</v>
      </c>
      <c r="C93" s="3" t="s">
        <v>7</v>
      </c>
      <c r="D93" s="3" t="s">
        <v>8</v>
      </c>
      <c r="E93" s="3" t="s">
        <v>25</v>
      </c>
      <c r="F93" s="3" t="s">
        <v>26</v>
      </c>
      <c r="G93" s="3" t="s">
        <v>20</v>
      </c>
      <c r="H93" s="3" t="s">
        <v>10</v>
      </c>
    </row>
    <row r="94" spans="2:8" x14ac:dyDescent="0.35">
      <c r="B94" s="4">
        <v>49</v>
      </c>
      <c r="C94" s="5" t="s">
        <v>101</v>
      </c>
      <c r="D94" s="6">
        <f>E94-7</f>
        <v>45627</v>
      </c>
      <c r="E94" s="7">
        <v>45634</v>
      </c>
      <c r="F94" s="7">
        <f>E94+22</f>
        <v>45656</v>
      </c>
      <c r="G94" s="7">
        <f>E94+23</f>
        <v>45657</v>
      </c>
      <c r="H94" s="8">
        <v>500</v>
      </c>
    </row>
    <row r="95" spans="2:8" x14ac:dyDescent="0.35">
      <c r="B95" s="4">
        <v>50</v>
      </c>
      <c r="C95" s="5" t="s">
        <v>37</v>
      </c>
      <c r="D95" s="16">
        <f>E95-7</f>
        <v>45633</v>
      </c>
      <c r="E95" s="15">
        <f>E94+6</f>
        <v>45640</v>
      </c>
      <c r="F95" s="15">
        <f>E95+22</f>
        <v>45662</v>
      </c>
      <c r="G95" s="15">
        <f>E95+23</f>
        <v>45663</v>
      </c>
      <c r="H95" s="17">
        <v>400</v>
      </c>
    </row>
    <row r="96" spans="2:8" x14ac:dyDescent="0.35">
      <c r="B96" s="4">
        <v>51</v>
      </c>
      <c r="C96" s="5" t="s">
        <v>103</v>
      </c>
      <c r="D96" s="6">
        <f>E96-7</f>
        <v>45641</v>
      </c>
      <c r="E96" s="7">
        <v>45648</v>
      </c>
      <c r="F96" s="7">
        <f>E96+22</f>
        <v>45670</v>
      </c>
      <c r="G96" s="7">
        <f>E96+23</f>
        <v>45671</v>
      </c>
      <c r="H96" s="8">
        <v>500</v>
      </c>
    </row>
    <row r="97" spans="2:8" x14ac:dyDescent="0.35">
      <c r="B97" s="9">
        <v>52</v>
      </c>
      <c r="C97" s="10" t="s">
        <v>102</v>
      </c>
      <c r="D97" s="11">
        <f>E97-7</f>
        <v>45648</v>
      </c>
      <c r="E97" s="12">
        <v>45655</v>
      </c>
      <c r="F97" s="12">
        <f>E97+22</f>
        <v>45677</v>
      </c>
      <c r="G97" s="12">
        <f>E97+23</f>
        <v>45678</v>
      </c>
      <c r="H97" s="13">
        <v>500</v>
      </c>
    </row>
    <row r="100" spans="2:8" x14ac:dyDescent="0.35">
      <c r="B100" s="104" t="s">
        <v>0</v>
      </c>
      <c r="C100" s="104" t="s">
        <v>87</v>
      </c>
    </row>
    <row r="101" spans="2:8" x14ac:dyDescent="0.35">
      <c r="B101" s="104" t="s">
        <v>2</v>
      </c>
      <c r="C101" s="104" t="s">
        <v>85</v>
      </c>
    </row>
    <row r="102" spans="2:8" x14ac:dyDescent="0.35">
      <c r="B102" s="104" t="s">
        <v>4</v>
      </c>
      <c r="C102" s="104" t="s">
        <v>86</v>
      </c>
    </row>
    <row r="103" spans="2:8" x14ac:dyDescent="0.35">
      <c r="B103" s="104" t="s">
        <v>5</v>
      </c>
      <c r="C103" s="104" t="s">
        <v>86</v>
      </c>
    </row>
    <row r="104" spans="2:8" x14ac:dyDescent="0.35">
      <c r="B104" s="3" t="s">
        <v>6</v>
      </c>
      <c r="C104" s="3" t="s">
        <v>7</v>
      </c>
      <c r="D104" s="3" t="s">
        <v>8</v>
      </c>
      <c r="E104" s="3" t="s">
        <v>9</v>
      </c>
      <c r="F104" s="3" t="s">
        <v>23</v>
      </c>
      <c r="G104" s="3" t="s">
        <v>10</v>
      </c>
    </row>
    <row r="105" spans="2:8" x14ac:dyDescent="0.35">
      <c r="B105" s="9">
        <v>51</v>
      </c>
      <c r="C105" s="10" t="s">
        <v>88</v>
      </c>
      <c r="D105" s="11">
        <f>E105-7</f>
        <v>45637</v>
      </c>
      <c r="E105" s="12">
        <v>45644</v>
      </c>
      <c r="F105" s="12">
        <f>E105+23</f>
        <v>45667</v>
      </c>
      <c r="G105" s="13">
        <v>500</v>
      </c>
    </row>
    <row r="107" spans="2:8" x14ac:dyDescent="0.35">
      <c r="B107" s="103" t="s">
        <v>93</v>
      </c>
    </row>
    <row r="108" spans="2:8" x14ac:dyDescent="0.35">
      <c r="B108" s="103" t="s">
        <v>94</v>
      </c>
    </row>
  </sheetData>
  <pageMargins left="0.7" right="0.7" top="0.75" bottom="0.75" header="0.3" footer="0.3"/>
  <ignoredErrors>
    <ignoredError sqref="E8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1E6B-5763-4CC6-8BA1-F5BFC4104B4D}">
  <sheetPr codeName="Hoja2"/>
  <dimension ref="B1:L91"/>
  <sheetViews>
    <sheetView showGridLines="0" workbookViewId="0">
      <selection activeCell="L3" sqref="L3"/>
    </sheetView>
  </sheetViews>
  <sheetFormatPr baseColWidth="10" defaultRowHeight="14.25" x14ac:dyDescent="0.45"/>
  <cols>
    <col min="2" max="2" width="14.46484375" bestFit="1" customWidth="1"/>
    <col min="3" max="3" width="31.59765625" bestFit="1" customWidth="1"/>
    <col min="4" max="4" width="20.53125" bestFit="1" customWidth="1"/>
    <col min="5" max="5" width="20.53125" customWidth="1"/>
    <col min="6" max="6" width="33.06640625" bestFit="1" customWidth="1"/>
    <col min="7" max="7" width="16.73046875" customWidth="1"/>
    <col min="8" max="9" width="14.33203125" customWidth="1"/>
    <col min="10" max="11" width="13.9296875" customWidth="1"/>
    <col min="12" max="12" width="22.46484375" bestFit="1" customWidth="1"/>
    <col min="13" max="13" width="22.19921875" bestFit="1" customWidth="1"/>
    <col min="14" max="14" width="21.59765625" bestFit="1" customWidth="1"/>
  </cols>
  <sheetData>
    <row r="1" spans="2:12" s="1" customFormat="1" ht="11.65" x14ac:dyDescent="0.35"/>
    <row r="2" spans="2:12" s="1" customFormat="1" ht="21" x14ac:dyDescent="0.65">
      <c r="F2" s="31" t="s">
        <v>27</v>
      </c>
    </row>
    <row r="3" spans="2:12" s="1" customFormat="1" ht="15.75" x14ac:dyDescent="0.5">
      <c r="F3" s="30" t="s">
        <v>58</v>
      </c>
      <c r="L3" s="32">
        <f ca="1">TODAY()</f>
        <v>45625</v>
      </c>
    </row>
    <row r="4" spans="2:12" s="1" customFormat="1" ht="11.65" x14ac:dyDescent="0.35"/>
    <row r="6" spans="2:12" x14ac:dyDescent="0.45">
      <c r="B6" s="2" t="s">
        <v>0</v>
      </c>
      <c r="C6" s="2" t="s">
        <v>1</v>
      </c>
    </row>
    <row r="7" spans="2:12" x14ac:dyDescent="0.45">
      <c r="B7" s="2" t="s">
        <v>2</v>
      </c>
      <c r="C7" s="2" t="s">
        <v>3</v>
      </c>
    </row>
    <row r="8" spans="2:12" x14ac:dyDescent="0.45">
      <c r="B8" s="2" t="s">
        <v>4</v>
      </c>
      <c r="C8" s="2" t="str">
        <f>Itinerario!C8</f>
        <v>Sábado - Domingo - Lunes - Martes</v>
      </c>
    </row>
    <row r="9" spans="2:12" x14ac:dyDescent="0.45">
      <c r="B9" s="33" t="s">
        <v>5</v>
      </c>
      <c r="C9" s="33" t="str">
        <f>Itinerario!C9</f>
        <v>Late hasta martes 15 horas - Extra Late miércoles 21 horas (por confirmar)</v>
      </c>
    </row>
    <row r="10" spans="2:12" x14ac:dyDescent="0.45">
      <c r="B10" s="34" t="s">
        <v>69</v>
      </c>
      <c r="C10" s="35">
        <v>46</v>
      </c>
      <c r="D10" s="35">
        <v>47</v>
      </c>
      <c r="E10" s="35">
        <v>48</v>
      </c>
      <c r="F10" s="113">
        <v>49</v>
      </c>
      <c r="G10" s="120">
        <v>50</v>
      </c>
      <c r="H10" s="121"/>
      <c r="I10" s="120">
        <v>51</v>
      </c>
      <c r="J10" s="121"/>
      <c r="K10" s="35">
        <v>52</v>
      </c>
      <c r="L10" s="35">
        <v>1</v>
      </c>
    </row>
    <row r="11" spans="2:12" x14ac:dyDescent="0.45">
      <c r="B11" s="34" t="s">
        <v>7</v>
      </c>
      <c r="C11" s="36" t="str">
        <f>Itinerario!C11</f>
        <v>Seaspan Belief V2438</v>
      </c>
      <c r="D11" s="36" t="str">
        <f>Itinerario!C12</f>
        <v>Seaspan Brightness V2439</v>
      </c>
      <c r="E11" s="36" t="str">
        <f>Itinerario!C13</f>
        <v>Montevideo Express V2440</v>
      </c>
      <c r="F11" s="105" t="str">
        <f>Itinerario!C14</f>
        <v>Seaspan Raptor V2441</v>
      </c>
      <c r="G11" s="122" t="str">
        <f>Itinerario!C15</f>
        <v>Posorja Express V2444</v>
      </c>
      <c r="H11" s="123"/>
      <c r="I11" s="122" t="str">
        <f>Itinerario!C17</f>
        <v>Manzanillo Express V2443</v>
      </c>
      <c r="J11" s="123"/>
      <c r="K11" s="36" t="str">
        <f>Itinerario!C18</f>
        <v>Itajai Express V2444</v>
      </c>
      <c r="L11" s="36" t="str">
        <f>Itinerario!C19</f>
        <v>Rio de Janeiro Express V2445</v>
      </c>
    </row>
    <row r="12" spans="2:12" x14ac:dyDescent="0.45">
      <c r="B12" s="34" t="s">
        <v>10</v>
      </c>
      <c r="C12" s="37">
        <f>Itinerario!I11</f>
        <v>1100</v>
      </c>
      <c r="D12" s="37">
        <f>Itinerario!I12</f>
        <v>1100</v>
      </c>
      <c r="E12" s="37">
        <f>Itinerario!I13</f>
        <v>2200</v>
      </c>
      <c r="F12" s="106">
        <f>Itinerario!I14</f>
        <v>1100</v>
      </c>
      <c r="G12" s="124">
        <f>Itinerario!I15</f>
        <v>2200</v>
      </c>
      <c r="H12" s="125"/>
      <c r="I12" s="124">
        <f>Itinerario!I17</f>
        <v>2200</v>
      </c>
      <c r="J12" s="125"/>
      <c r="K12" s="37">
        <f>Itinerario!I18</f>
        <v>2200</v>
      </c>
      <c r="L12" s="37">
        <f>Itinerario!I19</f>
        <v>2200</v>
      </c>
    </row>
    <row r="13" spans="2:12" x14ac:dyDescent="0.45">
      <c r="B13" s="34" t="s">
        <v>70</v>
      </c>
      <c r="C13" s="38">
        <f>Itinerario!E11</f>
        <v>45611</v>
      </c>
      <c r="D13" s="38">
        <f>Itinerario!E12</f>
        <v>45618</v>
      </c>
      <c r="E13" s="38">
        <f>Itinerario!E13</f>
        <v>45625</v>
      </c>
      <c r="F13" s="107">
        <f>Itinerario!E14</f>
        <v>45632</v>
      </c>
      <c r="G13" s="118">
        <f>Itinerario!E15</f>
        <v>45637</v>
      </c>
      <c r="H13" s="119"/>
      <c r="I13" s="118">
        <f>Itinerario!E17</f>
        <v>45644</v>
      </c>
      <c r="J13" s="119"/>
      <c r="K13" s="38">
        <f>Itinerario!E18</f>
        <v>45651</v>
      </c>
      <c r="L13" s="38">
        <f>Itinerario!E19</f>
        <v>45658</v>
      </c>
    </row>
    <row r="14" spans="2:12" x14ac:dyDescent="0.45">
      <c r="B14" s="34" t="s">
        <v>71</v>
      </c>
      <c r="C14" s="38">
        <f>Itinerario!F11</f>
        <v>45634</v>
      </c>
      <c r="D14" s="38">
        <f>Itinerario!F12</f>
        <v>45641</v>
      </c>
      <c r="E14" s="38">
        <f>Itinerario!F13</f>
        <v>45648</v>
      </c>
      <c r="F14" s="107">
        <f>Itinerario!F14</f>
        <v>45655</v>
      </c>
      <c r="G14" s="118">
        <f>Itinerario!F15</f>
        <v>45660</v>
      </c>
      <c r="H14" s="119"/>
      <c r="I14" s="118">
        <f>Itinerario!F17</f>
        <v>45667</v>
      </c>
      <c r="J14" s="119"/>
      <c r="K14" s="38">
        <f>Itinerario!F18</f>
        <v>45674</v>
      </c>
      <c r="L14" s="38">
        <f>Itinerario!F19</f>
        <v>45681</v>
      </c>
    </row>
    <row r="16" spans="2:12" x14ac:dyDescent="0.45">
      <c r="B16" s="14" t="s">
        <v>0</v>
      </c>
      <c r="C16" s="14" t="s">
        <v>11</v>
      </c>
    </row>
    <row r="17" spans="2:12" x14ac:dyDescent="0.45">
      <c r="B17" s="14" t="s">
        <v>2</v>
      </c>
      <c r="C17" s="14" t="s">
        <v>12</v>
      </c>
    </row>
    <row r="18" spans="2:12" x14ac:dyDescent="0.45">
      <c r="B18" s="14" t="s">
        <v>4</v>
      </c>
      <c r="C18" s="14" t="str">
        <f>Itinerario!C24</f>
        <v>Viernes - Sábado</v>
      </c>
    </row>
    <row r="19" spans="2:12" x14ac:dyDescent="0.45">
      <c r="B19" s="14" t="s">
        <v>5</v>
      </c>
      <c r="C19" s="14" t="str">
        <f>Itinerario!C25</f>
        <v>Domingo</v>
      </c>
      <c r="H19" s="126" t="s">
        <v>45</v>
      </c>
      <c r="I19" s="126"/>
    </row>
    <row r="20" spans="2:12" x14ac:dyDescent="0.45">
      <c r="B20" s="34" t="s">
        <v>69</v>
      </c>
      <c r="C20" s="35">
        <v>46</v>
      </c>
      <c r="D20" s="35">
        <v>47</v>
      </c>
      <c r="E20" s="35">
        <v>48</v>
      </c>
      <c r="F20" s="113">
        <v>49</v>
      </c>
      <c r="G20" s="127">
        <v>50</v>
      </c>
      <c r="H20" s="128"/>
      <c r="I20" s="120">
        <v>51</v>
      </c>
      <c r="J20" s="121"/>
      <c r="K20" s="35">
        <v>52</v>
      </c>
      <c r="L20" s="35">
        <v>1</v>
      </c>
    </row>
    <row r="21" spans="2:12" x14ac:dyDescent="0.45">
      <c r="B21" s="34" t="s">
        <v>7</v>
      </c>
      <c r="C21" s="36" t="str">
        <f>Itinerario!C27</f>
        <v>Ever Lambent V67</v>
      </c>
      <c r="D21" s="36" t="str">
        <f>Itinerario!C28</f>
        <v>Ever Liven V73</v>
      </c>
      <c r="E21" s="36" t="str">
        <f>Itinerario!C29</f>
        <v>Blank Sailing</v>
      </c>
      <c r="F21" s="105" t="str">
        <f>Itinerario!C30</f>
        <v>Ever Lucky V75</v>
      </c>
      <c r="G21" s="129" t="str">
        <f>Itinerario!C31</f>
        <v>Cosco Pacific V91</v>
      </c>
      <c r="H21" s="130"/>
      <c r="I21" s="122" t="str">
        <f>Itinerario!C32</f>
        <v>Ever Lyric V64</v>
      </c>
      <c r="J21" s="123"/>
      <c r="K21" s="36" t="str">
        <f>Itinerario!C33</f>
        <v>Ever Lawful V60</v>
      </c>
      <c r="L21" s="36" t="str">
        <f>Itinerario!C34</f>
        <v>Ever Libra V76</v>
      </c>
    </row>
    <row r="22" spans="2:12" x14ac:dyDescent="0.45">
      <c r="B22" s="34" t="s">
        <v>10</v>
      </c>
      <c r="C22" s="37" t="s">
        <v>76</v>
      </c>
      <c r="D22" s="37" t="s">
        <v>76</v>
      </c>
      <c r="E22" s="37" t="s">
        <v>76</v>
      </c>
      <c r="F22" s="106" t="s">
        <v>76</v>
      </c>
      <c r="G22" s="131">
        <f>Itinerario!H31</f>
        <v>800</v>
      </c>
      <c r="H22" s="132"/>
      <c r="I22" s="124" t="s">
        <v>76</v>
      </c>
      <c r="J22" s="125"/>
      <c r="K22" s="37" t="s">
        <v>76</v>
      </c>
      <c r="L22" s="37" t="s">
        <v>76</v>
      </c>
    </row>
    <row r="23" spans="2:12" x14ac:dyDescent="0.45">
      <c r="B23" s="34" t="s">
        <v>72</v>
      </c>
      <c r="C23" s="38">
        <f>Itinerario!E27</f>
        <v>45609</v>
      </c>
      <c r="D23" s="38">
        <f>Itinerario!E28</f>
        <v>45616</v>
      </c>
      <c r="E23" s="38" t="s">
        <v>76</v>
      </c>
      <c r="F23" s="107">
        <f>Itinerario!E30</f>
        <v>45630</v>
      </c>
      <c r="G23" s="133">
        <f>Itinerario!E31</f>
        <v>45637</v>
      </c>
      <c r="H23" s="134"/>
      <c r="I23" s="118">
        <f>Itinerario!E32</f>
        <v>45644</v>
      </c>
      <c r="J23" s="119"/>
      <c r="K23" s="38">
        <f>Itinerario!E33</f>
        <v>45651</v>
      </c>
      <c r="L23" s="38">
        <f>Itinerario!E34</f>
        <v>45658</v>
      </c>
    </row>
    <row r="24" spans="2:12" x14ac:dyDescent="0.45">
      <c r="B24" s="34" t="s">
        <v>74</v>
      </c>
      <c r="C24" s="38" t="s">
        <v>76</v>
      </c>
      <c r="D24" s="38" t="s">
        <v>76</v>
      </c>
      <c r="E24" s="38" t="s">
        <v>76</v>
      </c>
      <c r="F24" s="107" t="s">
        <v>76</v>
      </c>
      <c r="G24" s="133">
        <f>Itinerario!F31</f>
        <v>45660</v>
      </c>
      <c r="H24" s="134"/>
      <c r="I24" s="118" t="s">
        <v>76</v>
      </c>
      <c r="J24" s="119"/>
      <c r="K24" s="38" t="s">
        <v>76</v>
      </c>
      <c r="L24" s="38" t="s">
        <v>76</v>
      </c>
    </row>
    <row r="25" spans="2:12" x14ac:dyDescent="0.45">
      <c r="B25" s="34" t="s">
        <v>73</v>
      </c>
      <c r="C25" s="38">
        <f>Itinerario!G27</f>
        <v>45636</v>
      </c>
      <c r="D25" s="38">
        <f>Itinerario!G28</f>
        <v>45643</v>
      </c>
      <c r="E25" s="38" t="s">
        <v>76</v>
      </c>
      <c r="F25" s="107">
        <f>Itinerario!G30</f>
        <v>45657</v>
      </c>
      <c r="G25" s="133">
        <f>Itinerario!G31</f>
        <v>45664</v>
      </c>
      <c r="H25" s="134"/>
      <c r="I25" s="118">
        <f>Itinerario!G32</f>
        <v>45671</v>
      </c>
      <c r="J25" s="119"/>
      <c r="K25" s="38">
        <f>Itinerario!G33</f>
        <v>45678</v>
      </c>
      <c r="L25" s="38">
        <f>Itinerario!G34</f>
        <v>45685</v>
      </c>
    </row>
    <row r="26" spans="2:12" x14ac:dyDescent="0.45">
      <c r="H26" s="39"/>
      <c r="I26" s="39"/>
    </row>
    <row r="27" spans="2:12" x14ac:dyDescent="0.45">
      <c r="B27" s="25" t="s">
        <v>0</v>
      </c>
      <c r="C27" s="25" t="s">
        <v>14</v>
      </c>
    </row>
    <row r="28" spans="2:12" x14ac:dyDescent="0.45">
      <c r="B28" s="25" t="s">
        <v>2</v>
      </c>
      <c r="C28" s="25" t="s">
        <v>13</v>
      </c>
    </row>
    <row r="29" spans="2:12" x14ac:dyDescent="0.45">
      <c r="B29" s="25" t="s">
        <v>4</v>
      </c>
      <c r="C29" s="25" t="str">
        <f>Itinerario!C39</f>
        <v>Miércoles - Jueves - Viernes</v>
      </c>
    </row>
    <row r="30" spans="2:12" x14ac:dyDescent="0.45">
      <c r="B30" s="25" t="s">
        <v>5</v>
      </c>
      <c r="C30" s="40" t="str">
        <f>Itinerario!C40</f>
        <v>Sábado</v>
      </c>
    </row>
    <row r="31" spans="2:12" x14ac:dyDescent="0.45">
      <c r="B31" s="34" t="s">
        <v>69</v>
      </c>
      <c r="C31" s="35">
        <v>46</v>
      </c>
      <c r="D31" s="35">
        <v>47</v>
      </c>
      <c r="E31" s="35">
        <v>48</v>
      </c>
      <c r="F31" s="113">
        <v>49</v>
      </c>
      <c r="G31" s="120">
        <v>50</v>
      </c>
      <c r="H31" s="121"/>
      <c r="I31" s="120">
        <v>51</v>
      </c>
      <c r="J31" s="121"/>
      <c r="K31" s="35">
        <v>52</v>
      </c>
      <c r="L31" s="35">
        <v>1</v>
      </c>
    </row>
    <row r="32" spans="2:12" x14ac:dyDescent="0.45">
      <c r="B32" s="34" t="s">
        <v>7</v>
      </c>
      <c r="C32" s="36" t="s">
        <v>76</v>
      </c>
      <c r="D32" s="36" t="s">
        <v>76</v>
      </c>
      <c r="E32" s="36" t="str">
        <f>Itinerario!C42</f>
        <v>Cosco Asia V95</v>
      </c>
      <c r="F32" s="105" t="str">
        <f>Itinerario!C43</f>
        <v>Cscl Winter V54</v>
      </c>
      <c r="G32" s="36" t="str">
        <f>Itinerario!C44</f>
        <v>Yantian V124</v>
      </c>
      <c r="H32" s="36" t="str">
        <f>Itinerario!C45</f>
        <v>Xin Dalian V</v>
      </c>
      <c r="I32" s="122" t="str">
        <f>Itinerario!C46</f>
        <v>Cosco Shipping Seine V37</v>
      </c>
      <c r="J32" s="123"/>
      <c r="K32" s="36" t="str">
        <f>Itinerario!C47</f>
        <v>Cosco America V91</v>
      </c>
      <c r="L32" s="36" t="str">
        <f>Itinerario!C48</f>
        <v>Cosco Shipping Thames V32</v>
      </c>
    </row>
    <row r="33" spans="2:12" x14ac:dyDescent="0.45">
      <c r="B33" s="34" t="s">
        <v>10</v>
      </c>
      <c r="C33" s="36" t="s">
        <v>76</v>
      </c>
      <c r="D33" s="36" t="s">
        <v>76</v>
      </c>
      <c r="E33" s="37">
        <f>Itinerario!H42</f>
        <v>700</v>
      </c>
      <c r="F33" s="106">
        <f>Itinerario!H43</f>
        <v>700</v>
      </c>
      <c r="G33" s="37">
        <f>Itinerario!H44</f>
        <v>700</v>
      </c>
      <c r="H33" s="37">
        <f>Itinerario!H45</f>
        <v>500</v>
      </c>
      <c r="I33" s="124">
        <f>Itinerario!H46</f>
        <v>1050</v>
      </c>
      <c r="J33" s="125"/>
      <c r="K33" s="37">
        <f>Itinerario!H47</f>
        <v>800</v>
      </c>
      <c r="L33" s="37">
        <f>Itinerario!H48</f>
        <v>1050</v>
      </c>
    </row>
    <row r="34" spans="2:12" x14ac:dyDescent="0.45">
      <c r="B34" s="34" t="s">
        <v>72</v>
      </c>
      <c r="C34" s="36" t="s">
        <v>76</v>
      </c>
      <c r="D34" s="36" t="s">
        <v>76</v>
      </c>
      <c r="E34" s="38">
        <f>Itinerario!E42</f>
        <v>45621</v>
      </c>
      <c r="F34" s="107">
        <f>Itinerario!E43</f>
        <v>45628</v>
      </c>
      <c r="G34" s="38">
        <f>Itinerario!E44</f>
        <v>45635</v>
      </c>
      <c r="H34" s="38">
        <f>Itinerario!E45</f>
        <v>45635</v>
      </c>
      <c r="I34" s="118">
        <f>Itinerario!E46</f>
        <v>45642</v>
      </c>
      <c r="J34" s="119"/>
      <c r="K34" s="38">
        <f>Itinerario!E47</f>
        <v>45649</v>
      </c>
      <c r="L34" s="38">
        <f>Itinerario!E48</f>
        <v>45656</v>
      </c>
    </row>
    <row r="35" spans="2:12" x14ac:dyDescent="0.45">
      <c r="B35" s="34" t="s">
        <v>75</v>
      </c>
      <c r="C35" s="36" t="s">
        <v>76</v>
      </c>
      <c r="D35" s="36" t="s">
        <v>76</v>
      </c>
      <c r="E35" s="38">
        <f>Itinerario!F42</f>
        <v>45644</v>
      </c>
      <c r="F35" s="107">
        <f>Itinerario!F43</f>
        <v>45651</v>
      </c>
      <c r="G35" s="38">
        <f>Itinerario!F44</f>
        <v>45658</v>
      </c>
      <c r="H35" s="38">
        <f>Itinerario!F45</f>
        <v>45658</v>
      </c>
      <c r="I35" s="118">
        <f>Itinerario!F46</f>
        <v>45665</v>
      </c>
      <c r="J35" s="119"/>
      <c r="K35" s="38">
        <f>Itinerario!F47</f>
        <v>45672</v>
      </c>
      <c r="L35" s="38">
        <f>Itinerario!F48</f>
        <v>45679</v>
      </c>
    </row>
    <row r="37" spans="2:12" x14ac:dyDescent="0.45">
      <c r="B37" s="26" t="s">
        <v>0</v>
      </c>
      <c r="C37" s="26" t="s">
        <v>19</v>
      </c>
    </row>
    <row r="38" spans="2:12" x14ac:dyDescent="0.45">
      <c r="B38" s="26" t="s">
        <v>2</v>
      </c>
      <c r="C38" s="26" t="s">
        <v>15</v>
      </c>
    </row>
    <row r="39" spans="2:12" x14ac:dyDescent="0.45">
      <c r="B39" s="26" t="s">
        <v>4</v>
      </c>
      <c r="C39" s="26" t="str">
        <f>Itinerario!C53</f>
        <v>Domingo- Lunes -Martes-Miércoles - Jueves</v>
      </c>
    </row>
    <row r="40" spans="2:12" x14ac:dyDescent="0.45">
      <c r="B40" s="26" t="s">
        <v>5</v>
      </c>
      <c r="C40" s="26" t="str">
        <f>Itinerario!C54</f>
        <v>Late hasta viernes 15 Horas - Extra Late hasta sábado 15 Horas</v>
      </c>
    </row>
    <row r="41" spans="2:12" x14ac:dyDescent="0.45">
      <c r="B41" s="34" t="s">
        <v>69</v>
      </c>
      <c r="C41" s="35">
        <v>46</v>
      </c>
      <c r="D41" s="35">
        <v>47</v>
      </c>
      <c r="E41" s="35">
        <v>48</v>
      </c>
      <c r="F41" s="114">
        <v>49</v>
      </c>
      <c r="G41" s="120">
        <v>50</v>
      </c>
      <c r="H41" s="121"/>
      <c r="I41" s="120">
        <v>51</v>
      </c>
      <c r="J41" s="121"/>
      <c r="K41" s="35">
        <v>52</v>
      </c>
    </row>
    <row r="42" spans="2:12" x14ac:dyDescent="0.45">
      <c r="B42" s="34" t="s">
        <v>7</v>
      </c>
      <c r="C42" s="36" t="s">
        <v>76</v>
      </c>
      <c r="D42" s="36" t="e">
        <f>Itinerario!#REF!</f>
        <v>#REF!</v>
      </c>
      <c r="E42" s="36" t="str">
        <f>Itinerario!C56</f>
        <v>Ym Enlightenment V85</v>
      </c>
      <c r="F42" s="36" t="str">
        <f>Itinerario!C57</f>
        <v>Wan Hai 612 V79</v>
      </c>
      <c r="G42" s="122" t="str">
        <f>Itinerario!C58</f>
        <v>Kota Manzanillo V16</v>
      </c>
      <c r="H42" s="123"/>
      <c r="I42" s="105" t="str">
        <f>Itinerario!C59</f>
        <v>Ym Mobility V81</v>
      </c>
      <c r="J42" s="36" t="str">
        <f>Itinerario!C60</f>
        <v>Kota Lima V20</v>
      </c>
      <c r="K42" s="36" t="str">
        <f>Itinerario!C61</f>
        <v>Kota Selamat V68</v>
      </c>
    </row>
    <row r="43" spans="2:12" x14ac:dyDescent="0.45">
      <c r="B43" s="34" t="s">
        <v>10</v>
      </c>
      <c r="C43" s="36" t="s">
        <v>76</v>
      </c>
      <c r="D43" s="36" t="s">
        <v>76</v>
      </c>
      <c r="E43" s="37">
        <f>Itinerario!G56</f>
        <v>400</v>
      </c>
      <c r="F43" s="37">
        <f>Itinerario!G57</f>
        <v>600</v>
      </c>
      <c r="G43" s="124" t="s">
        <v>76</v>
      </c>
      <c r="H43" s="125"/>
      <c r="I43" s="106">
        <f>Itinerario!G59</f>
        <v>500</v>
      </c>
      <c r="J43" s="37">
        <f>Itinerario!G60</f>
        <v>400</v>
      </c>
      <c r="K43" s="37">
        <f>Itinerario!G61</f>
        <v>400</v>
      </c>
    </row>
    <row r="44" spans="2:12" x14ac:dyDescent="0.45">
      <c r="B44" s="34" t="s">
        <v>70</v>
      </c>
      <c r="C44" s="36" t="s">
        <v>76</v>
      </c>
      <c r="D44" s="38" t="e">
        <f>Itinerario!#REF!</f>
        <v>#REF!</v>
      </c>
      <c r="E44" s="38">
        <f>Itinerario!E56</f>
        <v>45627</v>
      </c>
      <c r="F44" s="38">
        <f>Itinerario!E57</f>
        <v>45634</v>
      </c>
      <c r="G44" s="118" t="s">
        <v>76</v>
      </c>
      <c r="H44" s="119"/>
      <c r="I44" s="107">
        <f>Itinerario!E59</f>
        <v>45646</v>
      </c>
      <c r="J44" s="38">
        <f>Itinerario!E60</f>
        <v>45653</v>
      </c>
      <c r="K44" s="38">
        <f>Itinerario!E61</f>
        <v>45660</v>
      </c>
    </row>
    <row r="45" spans="2:12" x14ac:dyDescent="0.45">
      <c r="B45" s="34" t="s">
        <v>75</v>
      </c>
      <c r="C45" s="36" t="s">
        <v>76</v>
      </c>
      <c r="D45" s="38" t="e">
        <f>Itinerario!#REF!</f>
        <v>#REF!</v>
      </c>
      <c r="E45" s="38">
        <f>Itinerario!F56</f>
        <v>45650</v>
      </c>
      <c r="F45" s="38">
        <f>Itinerario!F57</f>
        <v>45657</v>
      </c>
      <c r="G45" s="118" t="s">
        <v>76</v>
      </c>
      <c r="H45" s="119"/>
      <c r="I45" s="107">
        <f>Itinerario!F59</f>
        <v>45669</v>
      </c>
      <c r="J45" s="38">
        <f>Itinerario!F60</f>
        <v>45676</v>
      </c>
      <c r="K45" s="38">
        <f>Itinerario!F61</f>
        <v>45683</v>
      </c>
    </row>
    <row r="47" spans="2:12" x14ac:dyDescent="0.45">
      <c r="B47" s="28" t="s">
        <v>0</v>
      </c>
      <c r="C47" s="28" t="s">
        <v>16</v>
      </c>
    </row>
    <row r="48" spans="2:12" x14ac:dyDescent="0.45">
      <c r="B48" s="28" t="s">
        <v>2</v>
      </c>
      <c r="C48" s="28" t="s">
        <v>67</v>
      </c>
    </row>
    <row r="49" spans="2:12" x14ac:dyDescent="0.45">
      <c r="B49" s="28" t="s">
        <v>4</v>
      </c>
      <c r="C49" s="28" t="str">
        <f>Itinerario!C66</f>
        <v>Jueves - Viernes - Sabado</v>
      </c>
    </row>
    <row r="50" spans="2:12" x14ac:dyDescent="0.45">
      <c r="B50" s="28" t="s">
        <v>5</v>
      </c>
      <c r="C50" s="28" t="str">
        <f>Itinerario!C67</f>
        <v>Domingo</v>
      </c>
    </row>
    <row r="51" spans="2:12" x14ac:dyDescent="0.45">
      <c r="B51" s="34" t="s">
        <v>69</v>
      </c>
      <c r="C51" s="35">
        <v>46</v>
      </c>
      <c r="D51" s="35">
        <v>47</v>
      </c>
      <c r="E51" s="35">
        <v>48</v>
      </c>
      <c r="F51" s="113">
        <v>49</v>
      </c>
      <c r="G51" s="120">
        <v>50</v>
      </c>
      <c r="H51" s="121"/>
      <c r="I51" s="120">
        <v>51</v>
      </c>
      <c r="J51" s="121"/>
      <c r="K51" s="35">
        <v>52</v>
      </c>
      <c r="L51" s="35">
        <v>1</v>
      </c>
    </row>
    <row r="52" spans="2:12" x14ac:dyDescent="0.45">
      <c r="B52" s="34" t="s">
        <v>7</v>
      </c>
      <c r="C52" s="36" t="s">
        <v>76</v>
      </c>
      <c r="D52" s="36" t="s">
        <v>76</v>
      </c>
      <c r="E52" s="36" t="s">
        <v>76</v>
      </c>
      <c r="F52" s="105" t="str">
        <f>Itinerario!C69</f>
        <v>Synergy Oakland V925</v>
      </c>
      <c r="G52" s="122" t="str">
        <f>Itinerario!C70</f>
        <v>Zim Luanda V114</v>
      </c>
      <c r="H52" s="123"/>
      <c r="I52" s="122" t="str">
        <f>Itinerario!C71</f>
        <v>Navios Amarillo V56</v>
      </c>
      <c r="J52" s="123"/>
      <c r="K52" s="36" t="str">
        <f>Itinerario!C72</f>
        <v>Stamatis B V279</v>
      </c>
      <c r="L52" s="36" t="s">
        <v>76</v>
      </c>
    </row>
    <row r="53" spans="2:12" x14ac:dyDescent="0.45">
      <c r="B53" s="34" t="s">
        <v>10</v>
      </c>
      <c r="C53" s="36" t="s">
        <v>76</v>
      </c>
      <c r="D53" s="36" t="s">
        <v>76</v>
      </c>
      <c r="E53" s="36" t="s">
        <v>76</v>
      </c>
      <c r="F53" s="106">
        <f>Itinerario!G69</f>
        <v>350</v>
      </c>
      <c r="G53" s="124">
        <f>Itinerario!G70</f>
        <v>350</v>
      </c>
      <c r="H53" s="125"/>
      <c r="I53" s="124">
        <f>Itinerario!G71</f>
        <v>350</v>
      </c>
      <c r="J53" s="125"/>
      <c r="K53" s="37">
        <f>Itinerario!G72</f>
        <v>350</v>
      </c>
      <c r="L53" s="36" t="s">
        <v>76</v>
      </c>
    </row>
    <row r="54" spans="2:12" x14ac:dyDescent="0.45">
      <c r="B54" s="34" t="s">
        <v>72</v>
      </c>
      <c r="C54" s="36"/>
      <c r="D54" s="36" t="s">
        <v>76</v>
      </c>
      <c r="E54" s="36" t="s">
        <v>76</v>
      </c>
      <c r="F54" s="107">
        <f>Itinerario!E69</f>
        <v>45629</v>
      </c>
      <c r="G54" s="118">
        <f>Itinerario!E70</f>
        <v>45636</v>
      </c>
      <c r="H54" s="119"/>
      <c r="I54" s="118">
        <f>Itinerario!E71</f>
        <v>45643</v>
      </c>
      <c r="J54" s="119"/>
      <c r="K54" s="38">
        <f>Itinerario!E72</f>
        <v>45650</v>
      </c>
      <c r="L54" s="36" t="s">
        <v>76</v>
      </c>
    </row>
    <row r="55" spans="2:12" x14ac:dyDescent="0.45">
      <c r="B55" s="34" t="s">
        <v>78</v>
      </c>
      <c r="C55" s="36"/>
      <c r="D55" s="36" t="s">
        <v>76</v>
      </c>
      <c r="E55" s="36" t="s">
        <v>76</v>
      </c>
      <c r="F55" s="107">
        <f>Itinerario!F69</f>
        <v>45652</v>
      </c>
      <c r="G55" s="118">
        <f>Itinerario!F70</f>
        <v>45659</v>
      </c>
      <c r="H55" s="119"/>
      <c r="I55" s="118">
        <f>Itinerario!F71</f>
        <v>45666</v>
      </c>
      <c r="J55" s="119"/>
      <c r="K55" s="38">
        <f>Itinerario!F72</f>
        <v>45673</v>
      </c>
      <c r="L55" s="36" t="s">
        <v>76</v>
      </c>
    </row>
    <row r="57" spans="2:12" x14ac:dyDescent="0.45">
      <c r="B57" s="29" t="s">
        <v>0</v>
      </c>
      <c r="C57" s="29" t="s">
        <v>17</v>
      </c>
    </row>
    <row r="58" spans="2:12" x14ac:dyDescent="0.45">
      <c r="B58" s="29" t="s">
        <v>2</v>
      </c>
      <c r="C58" s="29" t="s">
        <v>18</v>
      </c>
    </row>
    <row r="59" spans="2:12" x14ac:dyDescent="0.45">
      <c r="B59" s="29" t="s">
        <v>4</v>
      </c>
      <c r="C59" s="29" t="str">
        <f>Itinerario!C77</f>
        <v>Jueves - Viernes - Sábado - Domingo</v>
      </c>
    </row>
    <row r="60" spans="2:12" x14ac:dyDescent="0.45">
      <c r="B60" s="29" t="s">
        <v>5</v>
      </c>
      <c r="C60" s="29" t="str">
        <f>Itinerario!C78</f>
        <v>Lunes</v>
      </c>
    </row>
    <row r="61" spans="2:12" x14ac:dyDescent="0.45">
      <c r="B61" s="34" t="s">
        <v>69</v>
      </c>
      <c r="C61" s="35">
        <v>46</v>
      </c>
      <c r="D61" s="35">
        <v>47</v>
      </c>
      <c r="E61" s="35">
        <v>48</v>
      </c>
      <c r="F61" s="113">
        <v>49</v>
      </c>
      <c r="G61" s="120">
        <v>50</v>
      </c>
      <c r="H61" s="121"/>
      <c r="I61" s="120">
        <v>51</v>
      </c>
      <c r="J61" s="121"/>
      <c r="K61" s="35">
        <v>52</v>
      </c>
      <c r="L61" s="35">
        <v>1</v>
      </c>
    </row>
    <row r="62" spans="2:12" x14ac:dyDescent="0.45">
      <c r="B62" s="34" t="s">
        <v>7</v>
      </c>
      <c r="C62" s="36" t="s">
        <v>76</v>
      </c>
      <c r="D62" s="36" t="str">
        <f>Itinerario!C80</f>
        <v>Clifford Maersk V445</v>
      </c>
      <c r="E62" s="36" t="str">
        <f>Itinerario!C81</f>
        <v>Charlotte Maersk V446</v>
      </c>
      <c r="F62" s="105" t="str">
        <f>Itinerario!C82</f>
        <v>Skagen Maersk V447</v>
      </c>
      <c r="G62" s="122" t="str">
        <f>Itinerario!C83</f>
        <v>Maersk San Christobal V448</v>
      </c>
      <c r="H62" s="123"/>
      <c r="I62" s="122" t="str">
        <f>Itinerario!C84</f>
        <v>Maersk Sarat V449</v>
      </c>
      <c r="J62" s="123"/>
      <c r="K62" s="36" t="str">
        <f>Itinerario!C85</f>
        <v>Maersk Saltoro V450</v>
      </c>
      <c r="L62" s="36" t="str">
        <f>Itinerario!C86</f>
        <v>Maersk Yukon V451</v>
      </c>
    </row>
    <row r="63" spans="2:12" x14ac:dyDescent="0.45">
      <c r="B63" s="34" t="s">
        <v>10</v>
      </c>
      <c r="C63" s="36" t="s">
        <v>76</v>
      </c>
      <c r="D63" s="37">
        <f>Itinerario!G80</f>
        <v>800</v>
      </c>
      <c r="E63" s="37">
        <f>Itinerario!G81</f>
        <v>800</v>
      </c>
      <c r="F63" s="106">
        <f>Itinerario!G82</f>
        <v>1700</v>
      </c>
      <c r="G63" s="124">
        <f>Itinerario!G83</f>
        <v>1700</v>
      </c>
      <c r="H63" s="125"/>
      <c r="I63" s="124">
        <f>Itinerario!G84</f>
        <v>1700</v>
      </c>
      <c r="J63" s="125"/>
      <c r="K63" s="37">
        <f>Itinerario!G85</f>
        <v>1700</v>
      </c>
      <c r="L63" s="37">
        <f>Itinerario!G86</f>
        <v>1700</v>
      </c>
    </row>
    <row r="64" spans="2:12" x14ac:dyDescent="0.45">
      <c r="B64" s="34" t="s">
        <v>72</v>
      </c>
      <c r="C64" s="36" t="s">
        <v>76</v>
      </c>
      <c r="D64" s="38">
        <f>Itinerario!E80</f>
        <v>45616</v>
      </c>
      <c r="E64" s="38">
        <f>Itinerario!E81</f>
        <v>45623</v>
      </c>
      <c r="F64" s="107">
        <f>Itinerario!E82</f>
        <v>45630</v>
      </c>
      <c r="G64" s="118">
        <f>Itinerario!E83</f>
        <v>45637</v>
      </c>
      <c r="H64" s="119"/>
      <c r="I64" s="118">
        <f>Itinerario!E84</f>
        <v>45644</v>
      </c>
      <c r="J64" s="119"/>
      <c r="K64" s="38">
        <f>Itinerario!E85</f>
        <v>45652</v>
      </c>
      <c r="L64" s="38">
        <f>Itinerario!E86</f>
        <v>45659</v>
      </c>
    </row>
    <row r="65" spans="2:12" x14ac:dyDescent="0.45">
      <c r="B65" s="34" t="s">
        <v>77</v>
      </c>
      <c r="C65" s="36" t="s">
        <v>76</v>
      </c>
      <c r="D65" s="38">
        <f>Itinerario!F80</f>
        <v>45638</v>
      </c>
      <c r="E65" s="38">
        <f>Itinerario!F81</f>
        <v>45645</v>
      </c>
      <c r="F65" s="107">
        <f>Itinerario!F82</f>
        <v>45652</v>
      </c>
      <c r="G65" s="118">
        <f>Itinerario!F83</f>
        <v>45659</v>
      </c>
      <c r="H65" s="119"/>
      <c r="I65" s="118">
        <f>Itinerario!F84</f>
        <v>45666</v>
      </c>
      <c r="J65" s="119"/>
      <c r="K65" s="38">
        <f>Itinerario!F85</f>
        <v>45674</v>
      </c>
      <c r="L65" s="38">
        <f>Itinerario!F86</f>
        <v>45681</v>
      </c>
    </row>
    <row r="68" spans="2:12" x14ac:dyDescent="0.45">
      <c r="B68" s="2" t="s">
        <v>0</v>
      </c>
      <c r="C68" s="2" t="s">
        <v>100</v>
      </c>
    </row>
    <row r="69" spans="2:12" x14ac:dyDescent="0.45">
      <c r="B69" s="2" t="s">
        <v>2</v>
      </c>
      <c r="C69" s="2" t="s">
        <v>85</v>
      </c>
    </row>
    <row r="70" spans="2:12" x14ac:dyDescent="0.45">
      <c r="B70" s="2" t="s">
        <v>4</v>
      </c>
      <c r="C70" s="2" t="str">
        <f>Itinerario!C91</f>
        <v>Martes- Miercoles - Jueves y Viernes</v>
      </c>
    </row>
    <row r="71" spans="2:12" x14ac:dyDescent="0.45">
      <c r="B71" s="33" t="s">
        <v>5</v>
      </c>
      <c r="C71" s="2" t="str">
        <f>Itinerario!C92</f>
        <v>Sabado por confirmar horario</v>
      </c>
    </row>
    <row r="72" spans="2:12" x14ac:dyDescent="0.45">
      <c r="B72" s="34" t="s">
        <v>69</v>
      </c>
      <c r="C72" s="35">
        <v>46</v>
      </c>
      <c r="D72" s="35">
        <v>47</v>
      </c>
      <c r="E72" s="35">
        <v>48</v>
      </c>
      <c r="F72" s="113">
        <v>49</v>
      </c>
      <c r="G72" s="120">
        <v>50</v>
      </c>
      <c r="H72" s="121"/>
      <c r="I72" s="120">
        <v>51</v>
      </c>
      <c r="J72" s="121"/>
      <c r="K72" s="35">
        <v>52</v>
      </c>
      <c r="L72" s="35">
        <v>1</v>
      </c>
    </row>
    <row r="73" spans="2:12" x14ac:dyDescent="0.45">
      <c r="B73" s="34" t="s">
        <v>7</v>
      </c>
      <c r="C73" s="36" t="s">
        <v>76</v>
      </c>
      <c r="D73" s="36" t="s">
        <v>76</v>
      </c>
      <c r="E73" s="36" t="s">
        <v>76</v>
      </c>
      <c r="F73" s="105" t="str">
        <f>Itinerario!C94</f>
        <v>Msc Carmelita V436</v>
      </c>
      <c r="G73" s="122" t="str">
        <f>Itinerario!C95</f>
        <v>Blank Sailing</v>
      </c>
      <c r="H73" s="123"/>
      <c r="I73" s="122" t="str">
        <f>Itinerario!C96</f>
        <v>Msc Nitya R V451</v>
      </c>
      <c r="J73" s="123"/>
      <c r="K73" s="36" t="str">
        <f>Itinerario!C97</f>
        <v>Msc Ilenia V440</v>
      </c>
      <c r="L73" s="36" t="s">
        <v>76</v>
      </c>
    </row>
    <row r="74" spans="2:12" x14ac:dyDescent="0.45">
      <c r="B74" s="34" t="s">
        <v>10</v>
      </c>
      <c r="C74" s="36" t="s">
        <v>76</v>
      </c>
      <c r="D74" s="37" t="s">
        <v>76</v>
      </c>
      <c r="E74" s="37" t="s">
        <v>76</v>
      </c>
      <c r="F74" s="106">
        <f>Itinerario!H94</f>
        <v>500</v>
      </c>
      <c r="G74" s="135">
        <f>Itinerario!H95</f>
        <v>400</v>
      </c>
      <c r="H74" s="136"/>
      <c r="I74" s="124">
        <f>Itinerario!H96</f>
        <v>500</v>
      </c>
      <c r="J74" s="125"/>
      <c r="K74" s="37">
        <f>Itinerario!H97</f>
        <v>500</v>
      </c>
      <c r="L74" s="37" t="s">
        <v>76</v>
      </c>
    </row>
    <row r="75" spans="2:12" x14ac:dyDescent="0.45">
      <c r="B75" s="34" t="s">
        <v>72</v>
      </c>
      <c r="C75" s="36" t="s">
        <v>76</v>
      </c>
      <c r="D75" s="38" t="s">
        <v>76</v>
      </c>
      <c r="E75" s="38" t="s">
        <v>76</v>
      </c>
      <c r="F75" s="107">
        <f>Itinerario!E94</f>
        <v>45634</v>
      </c>
      <c r="G75" s="137">
        <f>Itinerario!E95</f>
        <v>45640</v>
      </c>
      <c r="H75" s="138"/>
      <c r="I75" s="118">
        <f>Itinerario!E96</f>
        <v>45648</v>
      </c>
      <c r="J75" s="119"/>
      <c r="K75" s="38">
        <f>Itinerario!E97</f>
        <v>45655</v>
      </c>
      <c r="L75" s="38" t="s">
        <v>76</v>
      </c>
    </row>
    <row r="76" spans="2:12" x14ac:dyDescent="0.45">
      <c r="B76" s="34" t="s">
        <v>77</v>
      </c>
      <c r="C76" s="36" t="s">
        <v>76</v>
      </c>
      <c r="D76" s="38" t="s">
        <v>76</v>
      </c>
      <c r="E76" s="38" t="s">
        <v>76</v>
      </c>
      <c r="F76" s="107">
        <f>Itinerario!F94</f>
        <v>45656</v>
      </c>
      <c r="G76" s="137">
        <f>Itinerario!F95</f>
        <v>45662</v>
      </c>
      <c r="H76" s="138"/>
      <c r="I76" s="118">
        <f>Itinerario!F96</f>
        <v>45670</v>
      </c>
      <c r="J76" s="119"/>
      <c r="K76" s="38">
        <f>Itinerario!F97</f>
        <v>45677</v>
      </c>
      <c r="L76" s="38" t="s">
        <v>76</v>
      </c>
    </row>
    <row r="77" spans="2:12" x14ac:dyDescent="0.45">
      <c r="B77" s="34" t="s">
        <v>71</v>
      </c>
      <c r="C77" s="36" t="s">
        <v>76</v>
      </c>
      <c r="D77" s="38" t="s">
        <v>76</v>
      </c>
      <c r="E77" s="38" t="s">
        <v>76</v>
      </c>
      <c r="F77" s="107">
        <f>Itinerario!G94</f>
        <v>45657</v>
      </c>
      <c r="G77" s="137">
        <f>Itinerario!G95</f>
        <v>45663</v>
      </c>
      <c r="H77" s="138"/>
      <c r="I77" s="118">
        <f>Itinerario!G96</f>
        <v>45671</v>
      </c>
      <c r="J77" s="119"/>
      <c r="K77" s="38">
        <f>Itinerario!G97</f>
        <v>45678</v>
      </c>
      <c r="L77" s="38" t="s">
        <v>76</v>
      </c>
    </row>
    <row r="80" spans="2:12" x14ac:dyDescent="0.45">
      <c r="B80" s="104" t="s">
        <v>0</v>
      </c>
      <c r="C80" s="104" t="s">
        <v>87</v>
      </c>
    </row>
    <row r="81" spans="2:12" x14ac:dyDescent="0.45">
      <c r="B81" s="104" t="s">
        <v>2</v>
      </c>
      <c r="C81" s="104" t="s">
        <v>85</v>
      </c>
    </row>
    <row r="82" spans="2:12" x14ac:dyDescent="0.45">
      <c r="B82" s="104" t="s">
        <v>4</v>
      </c>
      <c r="C82" s="104" t="str">
        <f>Itinerario!C102</f>
        <v>Por Confirmar</v>
      </c>
    </row>
    <row r="83" spans="2:12" x14ac:dyDescent="0.45">
      <c r="B83" s="104" t="s">
        <v>5</v>
      </c>
      <c r="C83" s="104" t="str">
        <f>Itinerario!C103</f>
        <v>Por Confirmar</v>
      </c>
    </row>
    <row r="84" spans="2:12" x14ac:dyDescent="0.45">
      <c r="B84" s="34" t="s">
        <v>69</v>
      </c>
      <c r="C84" s="35">
        <v>46</v>
      </c>
      <c r="D84" s="35">
        <v>47</v>
      </c>
      <c r="E84" s="35">
        <v>48</v>
      </c>
      <c r="F84" s="113">
        <v>49</v>
      </c>
      <c r="G84" s="120">
        <v>50</v>
      </c>
      <c r="H84" s="121"/>
      <c r="I84" s="120">
        <v>51</v>
      </c>
      <c r="J84" s="121"/>
      <c r="K84" s="35">
        <v>52</v>
      </c>
      <c r="L84" s="35">
        <v>1</v>
      </c>
    </row>
    <row r="85" spans="2:12" x14ac:dyDescent="0.45">
      <c r="B85" s="34" t="s">
        <v>7</v>
      </c>
      <c r="C85" s="36" t="s">
        <v>76</v>
      </c>
      <c r="D85" s="36" t="s">
        <v>76</v>
      </c>
      <c r="E85" s="36" t="s">
        <v>76</v>
      </c>
      <c r="F85" s="105" t="s">
        <v>76</v>
      </c>
      <c r="G85" s="122" t="s">
        <v>76</v>
      </c>
      <c r="H85" s="123"/>
      <c r="I85" s="122" t="str">
        <f>Itinerario!C105</f>
        <v>Navios Lapis V</v>
      </c>
      <c r="J85" s="123"/>
      <c r="K85" s="36" t="s">
        <v>76</v>
      </c>
      <c r="L85" s="36" t="s">
        <v>76</v>
      </c>
    </row>
    <row r="86" spans="2:12" x14ac:dyDescent="0.45">
      <c r="B86" s="34" t="s">
        <v>10</v>
      </c>
      <c r="C86" s="36" t="s">
        <v>76</v>
      </c>
      <c r="D86" s="37" t="s">
        <v>76</v>
      </c>
      <c r="E86" s="37" t="s">
        <v>76</v>
      </c>
      <c r="F86" s="106" t="s">
        <v>76</v>
      </c>
      <c r="G86" s="124" t="s">
        <v>76</v>
      </c>
      <c r="H86" s="125"/>
      <c r="I86" s="124">
        <f>Itinerario!G105</f>
        <v>500</v>
      </c>
      <c r="J86" s="125"/>
      <c r="K86" s="37" t="s">
        <v>76</v>
      </c>
      <c r="L86" s="37" t="s">
        <v>76</v>
      </c>
    </row>
    <row r="87" spans="2:12" x14ac:dyDescent="0.45">
      <c r="B87" s="34" t="s">
        <v>70</v>
      </c>
      <c r="C87" s="36" t="s">
        <v>76</v>
      </c>
      <c r="D87" s="38" t="s">
        <v>76</v>
      </c>
      <c r="E87" s="38" t="s">
        <v>76</v>
      </c>
      <c r="F87" s="107" t="s">
        <v>76</v>
      </c>
      <c r="G87" s="118" t="s">
        <v>76</v>
      </c>
      <c r="H87" s="119"/>
      <c r="I87" s="118">
        <f>Itinerario!E105</f>
        <v>45644</v>
      </c>
      <c r="J87" s="119"/>
      <c r="K87" s="38" t="s">
        <v>76</v>
      </c>
      <c r="L87" s="38" t="s">
        <v>76</v>
      </c>
    </row>
    <row r="88" spans="2:12" x14ac:dyDescent="0.45">
      <c r="B88" s="34" t="s">
        <v>75</v>
      </c>
      <c r="C88" s="36" t="s">
        <v>76</v>
      </c>
      <c r="D88" s="38" t="s">
        <v>76</v>
      </c>
      <c r="E88" s="38" t="s">
        <v>76</v>
      </c>
      <c r="F88" s="107" t="s">
        <v>76</v>
      </c>
      <c r="G88" s="118" t="s">
        <v>76</v>
      </c>
      <c r="H88" s="119"/>
      <c r="I88" s="118">
        <f>Itinerario!F105</f>
        <v>45667</v>
      </c>
      <c r="J88" s="119"/>
      <c r="K88" s="38" t="s">
        <v>76</v>
      </c>
      <c r="L88" s="38" t="s">
        <v>76</v>
      </c>
    </row>
    <row r="90" spans="2:12" s="1" customFormat="1" ht="11.65" x14ac:dyDescent="0.35">
      <c r="B90" s="103" t="s">
        <v>93</v>
      </c>
    </row>
    <row r="91" spans="2:12" s="1" customFormat="1" ht="11.65" x14ac:dyDescent="0.35">
      <c r="B91" s="103" t="s">
        <v>94</v>
      </c>
    </row>
  </sheetData>
  <mergeCells count="77">
    <mergeCell ref="G88:H88"/>
    <mergeCell ref="G64:H64"/>
    <mergeCell ref="G65:H65"/>
    <mergeCell ref="G72:H72"/>
    <mergeCell ref="G73:H73"/>
    <mergeCell ref="G74:H74"/>
    <mergeCell ref="G75:H75"/>
    <mergeCell ref="G77:H77"/>
    <mergeCell ref="G76:H76"/>
    <mergeCell ref="G84:H84"/>
    <mergeCell ref="G85:H85"/>
    <mergeCell ref="G86:H86"/>
    <mergeCell ref="G87:H87"/>
    <mergeCell ref="G63:H63"/>
    <mergeCell ref="G51:H51"/>
    <mergeCell ref="G52:H52"/>
    <mergeCell ref="G53:H53"/>
    <mergeCell ref="G54:H54"/>
    <mergeCell ref="G55:H55"/>
    <mergeCell ref="G61:H61"/>
    <mergeCell ref="G62:H62"/>
    <mergeCell ref="G10:H10"/>
    <mergeCell ref="G11:H11"/>
    <mergeCell ref="G12:H12"/>
    <mergeCell ref="G13:H13"/>
    <mergeCell ref="G14:H14"/>
    <mergeCell ref="G24:H24"/>
    <mergeCell ref="G25:H25"/>
    <mergeCell ref="G31:H31"/>
    <mergeCell ref="I25:J25"/>
    <mergeCell ref="I20:J20"/>
    <mergeCell ref="I21:J21"/>
    <mergeCell ref="I22:J22"/>
    <mergeCell ref="I23:J23"/>
    <mergeCell ref="I24:J24"/>
    <mergeCell ref="H19:I19"/>
    <mergeCell ref="G20:H20"/>
    <mergeCell ref="G21:H21"/>
    <mergeCell ref="G22:H22"/>
    <mergeCell ref="G23:H23"/>
    <mergeCell ref="G42:H42"/>
    <mergeCell ref="G43:H43"/>
    <mergeCell ref="G44:H44"/>
    <mergeCell ref="G45:H45"/>
    <mergeCell ref="I31:J31"/>
    <mergeCell ref="I32:J32"/>
    <mergeCell ref="I33:J33"/>
    <mergeCell ref="I34:J34"/>
    <mergeCell ref="I35:J35"/>
    <mergeCell ref="I41:J41"/>
    <mergeCell ref="G41:H41"/>
    <mergeCell ref="I10:J10"/>
    <mergeCell ref="I11:J11"/>
    <mergeCell ref="I12:J12"/>
    <mergeCell ref="I13:J13"/>
    <mergeCell ref="I14:J14"/>
    <mergeCell ref="I51:J51"/>
    <mergeCell ref="I52:J52"/>
    <mergeCell ref="I53:J53"/>
    <mergeCell ref="I54:J54"/>
    <mergeCell ref="I55:J55"/>
    <mergeCell ref="I61:J61"/>
    <mergeCell ref="I62:J62"/>
    <mergeCell ref="I63:J63"/>
    <mergeCell ref="I64:J64"/>
    <mergeCell ref="I65:J65"/>
    <mergeCell ref="I72:J72"/>
    <mergeCell ref="I73:J73"/>
    <mergeCell ref="I74:J74"/>
    <mergeCell ref="I75:J75"/>
    <mergeCell ref="I76:J76"/>
    <mergeCell ref="I88:J88"/>
    <mergeCell ref="I77:J77"/>
    <mergeCell ref="I84:J84"/>
    <mergeCell ref="I85:J85"/>
    <mergeCell ref="I86:J86"/>
    <mergeCell ref="I87:J8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1622-912A-45BA-8B6D-119FC4B16273}">
  <sheetPr codeName="Hoja3"/>
  <dimension ref="A1:T96"/>
  <sheetViews>
    <sheetView showGridLines="0" zoomScale="90" zoomScaleNormal="90" workbookViewId="0">
      <selection activeCell="P3" sqref="P3"/>
    </sheetView>
  </sheetViews>
  <sheetFormatPr baseColWidth="10" defaultColWidth="10" defaultRowHeight="14.25" x14ac:dyDescent="0.45"/>
  <cols>
    <col min="1" max="1" width="4.06640625" style="42" customWidth="1"/>
    <col min="2" max="2" width="10" style="42"/>
    <col min="3" max="3" width="14" style="42" customWidth="1"/>
    <col min="4" max="4" width="21.59765625" style="42" customWidth="1"/>
    <col min="5" max="5" width="12.265625" style="42" bestFit="1" customWidth="1"/>
    <col min="6" max="6" width="17" style="42" bestFit="1" customWidth="1"/>
    <col min="7" max="7" width="14.796875" style="42" customWidth="1"/>
    <col min="8" max="8" width="23.46484375" style="42" customWidth="1"/>
    <col min="9" max="9" width="14.796875" style="42" customWidth="1"/>
    <col min="10" max="10" width="21.265625" style="42" bestFit="1" customWidth="1"/>
    <col min="11" max="11" width="14.796875" style="42" customWidth="1"/>
    <col min="12" max="12" width="33.06640625" style="42" bestFit="1" customWidth="1"/>
    <col min="13" max="13" width="14" style="42" bestFit="1" customWidth="1"/>
    <col min="14" max="14" width="21.265625" style="42" bestFit="1" customWidth="1"/>
    <col min="15" max="15" width="14.796875" style="42" bestFit="1" customWidth="1"/>
    <col min="16" max="16" width="18.06640625" style="42" bestFit="1" customWidth="1"/>
    <col min="17" max="16384" width="10" style="42"/>
  </cols>
  <sheetData>
    <row r="1" spans="1:20" s="1" customFormat="1" ht="11.65" x14ac:dyDescent="0.35"/>
    <row r="2" spans="1:20" s="1" customFormat="1" ht="21" x14ac:dyDescent="0.65">
      <c r="H2" s="31" t="s">
        <v>27</v>
      </c>
      <c r="J2" s="31"/>
    </row>
    <row r="3" spans="1:20" s="1" customFormat="1" ht="15.75" x14ac:dyDescent="0.5">
      <c r="H3" s="30" t="s">
        <v>58</v>
      </c>
      <c r="J3" s="30"/>
      <c r="P3" s="32">
        <f ca="1">TODAY()</f>
        <v>45625</v>
      </c>
    </row>
    <row r="4" spans="1:20" s="1" customFormat="1" ht="11.65" x14ac:dyDescent="0.35"/>
    <row r="5" spans="1:20" customFormat="1" x14ac:dyDescent="0.45">
      <c r="T5" s="42"/>
    </row>
    <row r="6" spans="1:20" ht="15.75" x14ac:dyDescent="0.5">
      <c r="B6" s="149" t="s">
        <v>81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</row>
    <row r="7" spans="1:20" s="43" customFormat="1" ht="15.75" x14ac:dyDescent="0.5">
      <c r="A7" s="52"/>
      <c r="B7" s="72" t="s">
        <v>6</v>
      </c>
      <c r="C7" s="152" t="s">
        <v>79</v>
      </c>
      <c r="D7" s="153"/>
      <c r="E7" s="152" t="s">
        <v>66</v>
      </c>
      <c r="F7" s="153"/>
      <c r="G7" s="152" t="s">
        <v>64</v>
      </c>
      <c r="H7" s="153"/>
      <c r="I7" s="152" t="s">
        <v>59</v>
      </c>
      <c r="J7" s="153"/>
      <c r="K7" s="143" t="s">
        <v>80</v>
      </c>
      <c r="L7" s="144"/>
      <c r="M7" s="143" t="s">
        <v>63</v>
      </c>
      <c r="N7" s="144"/>
      <c r="O7" s="149" t="s">
        <v>61</v>
      </c>
      <c r="P7" s="150"/>
      <c r="Q7" s="53"/>
    </row>
    <row r="8" spans="1:20" s="56" customFormat="1" ht="28.05" customHeight="1" x14ac:dyDescent="0.45">
      <c r="A8" s="54"/>
      <c r="B8" s="141">
        <v>44</v>
      </c>
      <c r="C8" s="84"/>
      <c r="D8" s="85"/>
      <c r="E8" s="86"/>
      <c r="F8" s="85"/>
      <c r="G8" s="86"/>
      <c r="H8" s="85"/>
      <c r="I8" s="86"/>
      <c r="J8" s="85"/>
      <c r="K8" s="139">
        <v>45597</v>
      </c>
      <c r="L8" s="140"/>
      <c r="M8" s="139">
        <v>45598</v>
      </c>
      <c r="N8" s="140"/>
      <c r="O8" s="147">
        <v>45599</v>
      </c>
      <c r="P8" s="148"/>
    </row>
    <row r="9" spans="1:20" ht="14.55" customHeight="1" x14ac:dyDescent="0.45">
      <c r="A9" s="44"/>
      <c r="B9" s="142"/>
      <c r="C9" s="74"/>
      <c r="D9" s="75"/>
      <c r="E9" s="74"/>
      <c r="F9" s="75"/>
      <c r="G9" s="74"/>
      <c r="H9" s="75"/>
      <c r="I9" s="74"/>
      <c r="J9" s="75"/>
      <c r="K9" s="61"/>
      <c r="L9" s="46"/>
      <c r="M9" s="61"/>
      <c r="N9" s="46"/>
      <c r="O9" s="61"/>
      <c r="P9" s="46"/>
    </row>
    <row r="10" spans="1:20" ht="14.55" customHeight="1" x14ac:dyDescent="0.45">
      <c r="A10" s="44"/>
      <c r="B10" s="145"/>
      <c r="C10" s="76"/>
      <c r="D10" s="77"/>
      <c r="E10" s="76"/>
      <c r="F10" s="77"/>
      <c r="G10" s="76"/>
      <c r="H10" s="77"/>
      <c r="I10" s="76"/>
      <c r="J10" s="77"/>
      <c r="K10" s="60"/>
      <c r="L10" s="47"/>
      <c r="M10" s="60"/>
      <c r="N10" s="47"/>
      <c r="O10" s="60"/>
      <c r="P10" s="47"/>
    </row>
    <row r="11" spans="1:20" s="56" customFormat="1" ht="28.05" customHeight="1" x14ac:dyDescent="0.45">
      <c r="A11" s="54"/>
      <c r="B11" s="154">
        <v>45</v>
      </c>
      <c r="C11" s="139">
        <v>45600</v>
      </c>
      <c r="D11" s="140"/>
      <c r="E11" s="146">
        <v>45601</v>
      </c>
      <c r="F11" s="140"/>
      <c r="G11" s="146">
        <v>45602</v>
      </c>
      <c r="H11" s="140"/>
      <c r="I11" s="139">
        <v>45603</v>
      </c>
      <c r="J11" s="140"/>
      <c r="K11" s="139">
        <v>45604</v>
      </c>
      <c r="L11" s="140"/>
      <c r="M11" s="139">
        <v>45605</v>
      </c>
      <c r="N11" s="140"/>
      <c r="O11" s="147">
        <v>45606</v>
      </c>
      <c r="P11" s="148"/>
    </row>
    <row r="12" spans="1:20" x14ac:dyDescent="0.45">
      <c r="A12" s="44"/>
      <c r="B12" s="154"/>
      <c r="C12" s="61"/>
      <c r="D12" s="46"/>
      <c r="E12" s="61"/>
      <c r="F12" s="46"/>
      <c r="G12" s="61"/>
      <c r="H12" s="46"/>
      <c r="I12" s="61"/>
      <c r="J12" s="46"/>
      <c r="K12" s="61"/>
      <c r="L12" s="46"/>
      <c r="M12" s="61"/>
      <c r="N12" s="46"/>
      <c r="O12" s="61"/>
      <c r="P12" s="46"/>
    </row>
    <row r="13" spans="1:20" x14ac:dyDescent="0.45">
      <c r="A13" s="44"/>
      <c r="B13" s="154"/>
      <c r="C13" s="60"/>
      <c r="D13" s="47"/>
      <c r="E13" s="60"/>
      <c r="F13" s="47"/>
      <c r="G13" s="60"/>
      <c r="H13" s="47"/>
      <c r="I13" s="60"/>
      <c r="J13" s="47"/>
      <c r="K13" s="60"/>
      <c r="L13" s="47"/>
      <c r="M13" s="60"/>
      <c r="N13" s="47"/>
      <c r="O13" s="60"/>
      <c r="P13" s="47"/>
    </row>
    <row r="14" spans="1:20" s="56" customFormat="1" ht="28.05" customHeight="1" x14ac:dyDescent="0.45">
      <c r="A14" s="54"/>
      <c r="B14" s="141">
        <v>46</v>
      </c>
      <c r="C14" s="139">
        <v>45607</v>
      </c>
      <c r="D14" s="140"/>
      <c r="E14" s="139">
        <v>45608</v>
      </c>
      <c r="F14" s="140"/>
      <c r="G14" s="146">
        <v>45609</v>
      </c>
      <c r="H14" s="140"/>
      <c r="I14" s="139">
        <v>45610</v>
      </c>
      <c r="J14" s="140"/>
      <c r="K14" s="139">
        <v>45611</v>
      </c>
      <c r="L14" s="140"/>
      <c r="M14" s="139">
        <v>45612</v>
      </c>
      <c r="N14" s="140"/>
      <c r="O14" s="147">
        <v>45613</v>
      </c>
      <c r="P14" s="148"/>
    </row>
    <row r="15" spans="1:20" x14ac:dyDescent="0.45">
      <c r="A15" s="44"/>
      <c r="B15" s="142"/>
      <c r="C15" s="61"/>
      <c r="D15" s="46"/>
      <c r="E15" s="61"/>
      <c r="F15" s="46"/>
      <c r="G15" s="61"/>
      <c r="H15" s="46"/>
      <c r="I15" s="61"/>
      <c r="J15" s="46"/>
      <c r="K15" s="62" t="s">
        <v>0</v>
      </c>
      <c r="L15" s="48" t="str">
        <f>Detalle!C6</f>
        <v>MSC - ONE - H.LLOYD</v>
      </c>
      <c r="M15" s="62"/>
      <c r="N15" s="48"/>
      <c r="O15" s="62"/>
      <c r="P15" s="48"/>
    </row>
    <row r="16" spans="1:20" x14ac:dyDescent="0.45">
      <c r="A16" s="44"/>
      <c r="B16" s="142"/>
      <c r="C16" s="61"/>
      <c r="D16" s="46"/>
      <c r="E16" s="61"/>
      <c r="F16" s="46"/>
      <c r="G16" s="61"/>
      <c r="H16" s="46"/>
      <c r="I16" s="61"/>
      <c r="J16" s="46"/>
      <c r="K16" s="62" t="s">
        <v>84</v>
      </c>
      <c r="L16" s="48" t="str">
        <f>Detalle!C11</f>
        <v>Seaspan Belief V2438</v>
      </c>
      <c r="M16" s="62"/>
      <c r="N16" s="48"/>
      <c r="O16" s="62"/>
      <c r="P16" s="48"/>
    </row>
    <row r="17" spans="1:16" x14ac:dyDescent="0.45">
      <c r="A17" s="44"/>
      <c r="B17" s="142"/>
      <c r="C17" s="60"/>
      <c r="D17" s="47"/>
      <c r="E17" s="60"/>
      <c r="F17" s="47"/>
      <c r="G17" s="60"/>
      <c r="H17" s="47"/>
      <c r="I17" s="60"/>
      <c r="J17" s="47"/>
      <c r="K17" s="45" t="s">
        <v>71</v>
      </c>
      <c r="L17" s="63">
        <f>Detalle!C14</f>
        <v>45634</v>
      </c>
      <c r="M17" s="45"/>
      <c r="N17" s="63"/>
      <c r="O17" s="65"/>
      <c r="P17" s="66"/>
    </row>
    <row r="18" spans="1:16" s="56" customFormat="1" ht="28.05" customHeight="1" x14ac:dyDescent="0.45">
      <c r="A18" s="54"/>
      <c r="B18" s="141">
        <v>47</v>
      </c>
      <c r="C18" s="139">
        <v>45614</v>
      </c>
      <c r="D18" s="140"/>
      <c r="E18" s="139">
        <v>45615</v>
      </c>
      <c r="F18" s="140"/>
      <c r="G18" s="139">
        <v>45616</v>
      </c>
      <c r="H18" s="140"/>
      <c r="I18" s="139">
        <v>45617</v>
      </c>
      <c r="J18" s="140"/>
      <c r="K18" s="139">
        <v>45618</v>
      </c>
      <c r="L18" s="140"/>
      <c r="M18" s="139">
        <v>45619</v>
      </c>
      <c r="N18" s="140"/>
      <c r="O18" s="147">
        <v>45620</v>
      </c>
      <c r="P18" s="148"/>
    </row>
    <row r="19" spans="1:16" x14ac:dyDescent="0.45">
      <c r="A19" s="44"/>
      <c r="B19" s="142"/>
      <c r="C19" s="62"/>
      <c r="D19" s="48"/>
      <c r="E19" s="62"/>
      <c r="F19" s="48"/>
      <c r="G19" s="62" t="s">
        <v>0</v>
      </c>
      <c r="H19" s="48" t="str">
        <f>Detalle!C57</f>
        <v>MAERSK</v>
      </c>
      <c r="I19" s="62"/>
      <c r="J19" s="48"/>
      <c r="K19" s="62" t="s">
        <v>0</v>
      </c>
      <c r="L19" s="48" t="str">
        <f>Detalle!C6</f>
        <v>MSC - ONE - H.LLOYD</v>
      </c>
      <c r="M19" s="62"/>
      <c r="N19" s="48"/>
      <c r="O19" s="62"/>
      <c r="P19" s="48"/>
    </row>
    <row r="20" spans="1:16" x14ac:dyDescent="0.45">
      <c r="A20" s="44"/>
      <c r="B20" s="142"/>
      <c r="C20" s="62"/>
      <c r="D20" s="48"/>
      <c r="E20" s="62"/>
      <c r="F20" s="48"/>
      <c r="G20" s="62" t="s">
        <v>84</v>
      </c>
      <c r="H20" s="48" t="str">
        <f>Detalle!D62</f>
        <v>Clifford Maersk V445</v>
      </c>
      <c r="I20" s="62"/>
      <c r="J20" s="48"/>
      <c r="K20" s="62" t="s">
        <v>84</v>
      </c>
      <c r="L20" s="48" t="str">
        <f>Detalle!D11</f>
        <v>Seaspan Brightness V2439</v>
      </c>
      <c r="M20" s="62"/>
      <c r="N20" s="48"/>
      <c r="O20" s="62"/>
      <c r="P20" s="48"/>
    </row>
    <row r="21" spans="1:16" x14ac:dyDescent="0.45">
      <c r="A21" s="44"/>
      <c r="B21" s="142"/>
      <c r="C21" s="65"/>
      <c r="D21" s="66"/>
      <c r="E21" s="65"/>
      <c r="F21" s="66"/>
      <c r="G21" s="65" t="s">
        <v>77</v>
      </c>
      <c r="H21" s="66">
        <f>Detalle!D65</f>
        <v>45638</v>
      </c>
      <c r="I21" s="65"/>
      <c r="J21" s="66"/>
      <c r="K21" s="65" t="s">
        <v>71</v>
      </c>
      <c r="L21" s="66">
        <f>Detalle!D14</f>
        <v>45641</v>
      </c>
      <c r="M21" s="65"/>
      <c r="N21" s="66"/>
      <c r="O21" s="65"/>
      <c r="P21" s="66"/>
    </row>
    <row r="22" spans="1:16" x14ac:dyDescent="0.45">
      <c r="B22" s="142"/>
      <c r="C22" s="62"/>
      <c r="D22" s="48"/>
      <c r="E22" s="62"/>
      <c r="F22" s="48"/>
      <c r="G22" s="62"/>
      <c r="H22" s="48"/>
      <c r="I22" s="62"/>
      <c r="J22" s="48"/>
      <c r="K22" s="62" t="s">
        <v>0</v>
      </c>
      <c r="L22" s="48" t="str">
        <f>Detalle!C37</f>
        <v>YANG MING / WAN HAI / PIL</v>
      </c>
      <c r="M22" s="62"/>
      <c r="N22" s="48"/>
      <c r="O22" s="62"/>
      <c r="P22" s="48"/>
    </row>
    <row r="23" spans="1:16" x14ac:dyDescent="0.45">
      <c r="B23" s="142"/>
      <c r="C23" s="62"/>
      <c r="D23" s="48"/>
      <c r="E23" s="62"/>
      <c r="F23" s="48"/>
      <c r="G23" s="62"/>
      <c r="H23" s="48"/>
      <c r="I23" s="62"/>
      <c r="J23" s="48"/>
      <c r="K23" s="62" t="s">
        <v>84</v>
      </c>
      <c r="L23" s="48" t="e">
        <f>Itinerario!#REF!</f>
        <v>#REF!</v>
      </c>
      <c r="M23" s="62"/>
      <c r="N23" s="48"/>
      <c r="O23" s="62"/>
      <c r="P23" s="48"/>
    </row>
    <row r="24" spans="1:16" x14ac:dyDescent="0.45">
      <c r="B24" s="142"/>
      <c r="C24" s="65"/>
      <c r="D24" s="66"/>
      <c r="E24" s="65"/>
      <c r="F24" s="66"/>
      <c r="G24" s="65"/>
      <c r="H24" s="66"/>
      <c r="I24" s="65"/>
      <c r="J24" s="66"/>
      <c r="K24" s="65" t="s">
        <v>75</v>
      </c>
      <c r="L24" s="66" t="e">
        <f>Itinerario!#REF!</f>
        <v>#REF!</v>
      </c>
      <c r="M24" s="65"/>
      <c r="N24" s="66"/>
      <c r="O24" s="65"/>
      <c r="P24" s="66"/>
    </row>
    <row r="25" spans="1:16" s="56" customFormat="1" ht="28.05" customHeight="1" x14ac:dyDescent="0.45">
      <c r="A25" s="54"/>
      <c r="B25" s="141">
        <v>48</v>
      </c>
      <c r="C25" s="139">
        <v>45621</v>
      </c>
      <c r="D25" s="140"/>
      <c r="E25" s="139">
        <v>45622</v>
      </c>
      <c r="F25" s="140"/>
      <c r="G25" s="139">
        <v>45623</v>
      </c>
      <c r="H25" s="140"/>
      <c r="I25" s="139">
        <v>45624</v>
      </c>
      <c r="J25" s="140"/>
      <c r="K25" s="139">
        <v>45625</v>
      </c>
      <c r="L25" s="140"/>
      <c r="M25" s="139">
        <v>45626</v>
      </c>
      <c r="N25" s="140"/>
      <c r="O25" s="147"/>
      <c r="P25" s="148"/>
    </row>
    <row r="26" spans="1:16" x14ac:dyDescent="0.45">
      <c r="A26" s="44"/>
      <c r="B26" s="142"/>
      <c r="C26" s="62" t="s">
        <v>0</v>
      </c>
      <c r="D26" s="48" t="str">
        <f>Detalle!C27</f>
        <v>COSCO-CMA CGM</v>
      </c>
      <c r="E26" s="62"/>
      <c r="F26" s="48"/>
      <c r="G26" s="62" t="s">
        <v>0</v>
      </c>
      <c r="H26" s="48" t="str">
        <f>Detalle!C57</f>
        <v>MAERSK</v>
      </c>
      <c r="I26" s="62"/>
      <c r="J26" s="48"/>
      <c r="K26" s="62" t="s">
        <v>0</v>
      </c>
      <c r="L26" s="48" t="str">
        <f>Detalle!C6</f>
        <v>MSC - ONE - H.LLOYD</v>
      </c>
      <c r="M26" s="62" t="s">
        <v>0</v>
      </c>
      <c r="N26" s="48" t="str">
        <f>Itinerario!C51</f>
        <v>YANG MING / WAN HAI / PIL</v>
      </c>
      <c r="O26" s="93"/>
      <c r="P26" s="94"/>
    </row>
    <row r="27" spans="1:16" x14ac:dyDescent="0.45">
      <c r="A27" s="44"/>
      <c r="B27" s="142"/>
      <c r="C27" s="62" t="s">
        <v>84</v>
      </c>
      <c r="D27" s="48" t="str">
        <f>Detalle!E32</f>
        <v>Cosco Asia V95</v>
      </c>
      <c r="E27" s="62"/>
      <c r="F27" s="48"/>
      <c r="G27" s="62" t="s">
        <v>84</v>
      </c>
      <c r="H27" s="48" t="str">
        <f>Detalle!E62</f>
        <v>Charlotte Maersk V446</v>
      </c>
      <c r="I27" s="62"/>
      <c r="J27" s="48"/>
      <c r="K27" s="62" t="s">
        <v>84</v>
      </c>
      <c r="L27" s="48" t="str">
        <f>Detalle!E11</f>
        <v>Montevideo Express V2440</v>
      </c>
      <c r="M27" s="62" t="s">
        <v>84</v>
      </c>
      <c r="N27" s="48" t="str">
        <f>Itinerario!C56</f>
        <v>Ym Enlightenment V85</v>
      </c>
      <c r="O27" s="93"/>
      <c r="P27" s="94"/>
    </row>
    <row r="28" spans="1:16" x14ac:dyDescent="0.45">
      <c r="A28" s="44"/>
      <c r="B28" s="142"/>
      <c r="C28" s="45" t="s">
        <v>75</v>
      </c>
      <c r="D28" s="63">
        <f>Detalle!E35</f>
        <v>45644</v>
      </c>
      <c r="E28" s="45"/>
      <c r="F28" s="63"/>
      <c r="G28" s="45" t="s">
        <v>77</v>
      </c>
      <c r="H28" s="63">
        <f>Detalle!E65</f>
        <v>45645</v>
      </c>
      <c r="I28" s="45"/>
      <c r="J28" s="63"/>
      <c r="K28" s="45" t="s">
        <v>71</v>
      </c>
      <c r="L28" s="63">
        <f>Detalle!E14</f>
        <v>45648</v>
      </c>
      <c r="M28" s="45" t="s">
        <v>75</v>
      </c>
      <c r="N28" s="63">
        <f>Itinerario!F56</f>
        <v>45650</v>
      </c>
      <c r="O28" s="95"/>
      <c r="P28" s="96"/>
    </row>
    <row r="30" spans="1:16" x14ac:dyDescent="0.45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</row>
    <row r="31" spans="1:16" ht="15.75" x14ac:dyDescent="0.5">
      <c r="B31" s="149" t="s">
        <v>82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</row>
    <row r="32" spans="1:16" s="43" customFormat="1" ht="15.75" x14ac:dyDescent="0.5">
      <c r="B32" s="73" t="s">
        <v>6</v>
      </c>
      <c r="C32" s="143" t="s">
        <v>79</v>
      </c>
      <c r="D32" s="144"/>
      <c r="E32" s="155" t="s">
        <v>66</v>
      </c>
      <c r="F32" s="144"/>
      <c r="G32" s="155" t="s">
        <v>64</v>
      </c>
      <c r="H32" s="144"/>
      <c r="I32" s="155" t="s">
        <v>59</v>
      </c>
      <c r="J32" s="144"/>
      <c r="K32" s="143" t="s">
        <v>80</v>
      </c>
      <c r="L32" s="144"/>
      <c r="M32" s="143" t="s">
        <v>63</v>
      </c>
      <c r="N32" s="144"/>
      <c r="O32" s="149" t="s">
        <v>61</v>
      </c>
      <c r="P32" s="150"/>
    </row>
    <row r="33" spans="1:16" s="56" customFormat="1" ht="28.05" customHeight="1" x14ac:dyDescent="0.45">
      <c r="B33" s="141">
        <v>48</v>
      </c>
      <c r="C33" s="87"/>
      <c r="D33" s="85"/>
      <c r="E33" s="86"/>
      <c r="F33" s="85"/>
      <c r="G33" s="86"/>
      <c r="H33" s="85"/>
      <c r="I33" s="86"/>
      <c r="J33" s="85"/>
      <c r="K33" s="139"/>
      <c r="L33" s="140"/>
      <c r="M33" s="139"/>
      <c r="N33" s="140"/>
      <c r="O33" s="147">
        <v>45627</v>
      </c>
      <c r="P33" s="148"/>
    </row>
    <row r="34" spans="1:16" x14ac:dyDescent="0.45">
      <c r="A34" s="44"/>
      <c r="B34" s="142"/>
      <c r="C34" s="74"/>
      <c r="D34" s="75"/>
      <c r="E34" s="74"/>
      <c r="F34" s="75"/>
      <c r="G34" s="74"/>
      <c r="H34" s="75"/>
      <c r="I34" s="74"/>
      <c r="J34" s="75"/>
      <c r="K34" s="74"/>
      <c r="L34" s="75"/>
      <c r="M34" s="74"/>
      <c r="N34" s="75"/>
      <c r="O34" s="61"/>
      <c r="P34" s="46"/>
    </row>
    <row r="35" spans="1:16" x14ac:dyDescent="0.45">
      <c r="A35" s="44"/>
      <c r="B35" s="145"/>
      <c r="C35" s="76"/>
      <c r="D35" s="77"/>
      <c r="E35" s="76"/>
      <c r="F35" s="77"/>
      <c r="G35" s="76"/>
      <c r="H35" s="77"/>
      <c r="I35" s="76"/>
      <c r="J35" s="77"/>
      <c r="K35" s="76"/>
      <c r="L35" s="77"/>
      <c r="M35" s="76"/>
      <c r="N35" s="77"/>
      <c r="O35" s="60"/>
      <c r="P35" s="47"/>
    </row>
    <row r="36" spans="1:16" s="56" customFormat="1" ht="28.05" customHeight="1" x14ac:dyDescent="0.45">
      <c r="B36" s="141">
        <v>49</v>
      </c>
      <c r="C36" s="139">
        <v>45628</v>
      </c>
      <c r="D36" s="140"/>
      <c r="E36" s="146">
        <v>45629</v>
      </c>
      <c r="F36" s="140"/>
      <c r="G36" s="146">
        <v>45630</v>
      </c>
      <c r="H36" s="140"/>
      <c r="I36" s="139">
        <v>45631</v>
      </c>
      <c r="J36" s="140"/>
      <c r="K36" s="139">
        <v>45632</v>
      </c>
      <c r="L36" s="140"/>
      <c r="M36" s="139">
        <v>45633</v>
      </c>
      <c r="N36" s="140"/>
      <c r="O36" s="147">
        <v>45634</v>
      </c>
      <c r="P36" s="148"/>
    </row>
    <row r="37" spans="1:16" x14ac:dyDescent="0.45">
      <c r="B37" s="142"/>
      <c r="C37" s="62" t="s">
        <v>0</v>
      </c>
      <c r="D37" s="48" t="str">
        <f>Detalle!C27</f>
        <v>COSCO-CMA CGM</v>
      </c>
      <c r="E37" s="62" t="s">
        <v>0</v>
      </c>
      <c r="F37" s="48" t="str">
        <f>Detalle!C47</f>
        <v>ZIM</v>
      </c>
      <c r="G37" s="62" t="s">
        <v>0</v>
      </c>
      <c r="H37" s="48" t="str">
        <f>Detalle!C57</f>
        <v>MAERSK</v>
      </c>
      <c r="I37" s="62" t="s">
        <v>0</v>
      </c>
      <c r="J37" s="48" t="str">
        <f>Detalle!C68</f>
        <v>MSC</v>
      </c>
      <c r="K37" s="62" t="s">
        <v>0</v>
      </c>
      <c r="L37" s="48" t="str">
        <f>Detalle!C6</f>
        <v>MSC - ONE - H.LLOYD</v>
      </c>
      <c r="M37" s="62"/>
      <c r="N37" s="48"/>
      <c r="O37" s="62"/>
      <c r="P37" s="48"/>
    </row>
    <row r="38" spans="1:16" x14ac:dyDescent="0.45">
      <c r="B38" s="142"/>
      <c r="C38" s="62" t="s">
        <v>84</v>
      </c>
      <c r="D38" s="48" t="str">
        <f>Detalle!F32</f>
        <v>Cscl Winter V54</v>
      </c>
      <c r="E38" s="62" t="s">
        <v>84</v>
      </c>
      <c r="F38" s="48" t="str">
        <f>Detalle!F52</f>
        <v>Synergy Oakland V925</v>
      </c>
      <c r="G38" s="62" t="s">
        <v>84</v>
      </c>
      <c r="H38" s="48" t="str">
        <f>Detalle!F62</f>
        <v>Skagen Maersk V447</v>
      </c>
      <c r="I38" s="62" t="s">
        <v>84</v>
      </c>
      <c r="J38" s="48" t="str">
        <f>Detalle!F73</f>
        <v>Msc Carmelita V436</v>
      </c>
      <c r="K38" s="62" t="s">
        <v>84</v>
      </c>
      <c r="L38" s="48" t="str">
        <f>Detalle!F11</f>
        <v>Seaspan Raptor V2441</v>
      </c>
      <c r="M38" s="62"/>
      <c r="N38" s="48"/>
      <c r="O38" s="62"/>
      <c r="P38" s="48"/>
    </row>
    <row r="39" spans="1:16" x14ac:dyDescent="0.45">
      <c r="B39" s="142"/>
      <c r="C39" s="62" t="s">
        <v>75</v>
      </c>
      <c r="D39" s="101">
        <f>Detalle!F35</f>
        <v>45651</v>
      </c>
      <c r="E39" s="62" t="s">
        <v>78</v>
      </c>
      <c r="F39" s="101">
        <f>Detalle!F55</f>
        <v>45652</v>
      </c>
      <c r="G39" s="62" t="s">
        <v>77</v>
      </c>
      <c r="H39" s="101">
        <f>Detalle!F65</f>
        <v>45652</v>
      </c>
      <c r="I39" s="62" t="s">
        <v>77</v>
      </c>
      <c r="J39" s="101">
        <f>Detalle!F76</f>
        <v>45656</v>
      </c>
      <c r="K39" s="62" t="s">
        <v>71</v>
      </c>
      <c r="L39" s="101">
        <f>Detalle!F14</f>
        <v>45655</v>
      </c>
      <c r="M39" s="62"/>
      <c r="N39" s="101"/>
      <c r="O39" s="62"/>
      <c r="P39" s="48"/>
    </row>
    <row r="40" spans="1:16" x14ac:dyDescent="0.45">
      <c r="B40" s="142"/>
      <c r="C40" s="65"/>
      <c r="D40" s="66"/>
      <c r="E40" s="65"/>
      <c r="F40" s="66"/>
      <c r="G40" s="65"/>
      <c r="H40" s="66"/>
      <c r="I40" s="65" t="s">
        <v>71</v>
      </c>
      <c r="J40" s="66">
        <f>Itinerario!G94</f>
        <v>45657</v>
      </c>
      <c r="K40" s="65"/>
      <c r="L40" s="66"/>
      <c r="M40" s="65"/>
      <c r="N40" s="66"/>
      <c r="O40" s="62"/>
      <c r="P40" s="48"/>
    </row>
    <row r="41" spans="1:16" x14ac:dyDescent="0.45">
      <c r="B41" s="142"/>
      <c r="C41" s="62"/>
      <c r="D41" s="49"/>
      <c r="E41" s="62"/>
      <c r="F41" s="49"/>
      <c r="G41" s="62"/>
      <c r="H41" s="49"/>
      <c r="I41" s="62"/>
      <c r="J41" s="49"/>
      <c r="K41" s="62" t="s">
        <v>0</v>
      </c>
      <c r="L41" s="48" t="str">
        <f>Detalle!C37</f>
        <v>YANG MING / WAN HAI / PIL</v>
      </c>
      <c r="M41" s="62"/>
      <c r="N41" s="48"/>
      <c r="O41" s="62"/>
      <c r="P41" s="49"/>
    </row>
    <row r="42" spans="1:16" x14ac:dyDescent="0.45">
      <c r="B42" s="142"/>
      <c r="C42" s="62"/>
      <c r="D42" s="49"/>
      <c r="E42" s="62"/>
      <c r="F42" s="49"/>
      <c r="G42" s="62"/>
      <c r="H42" s="49"/>
      <c r="I42" s="62"/>
      <c r="J42" s="49"/>
      <c r="K42" s="62" t="s">
        <v>84</v>
      </c>
      <c r="L42" s="48" t="str">
        <f>Detalle!F42</f>
        <v>Wan Hai 612 V79</v>
      </c>
      <c r="M42" s="62"/>
      <c r="N42" s="48"/>
      <c r="O42" s="62"/>
      <c r="P42" s="49"/>
    </row>
    <row r="43" spans="1:16" x14ac:dyDescent="0.45">
      <c r="B43" s="145"/>
      <c r="C43" s="64"/>
      <c r="D43" s="50"/>
      <c r="E43" s="64"/>
      <c r="F43" s="50"/>
      <c r="G43" s="64"/>
      <c r="H43" s="50"/>
      <c r="I43" s="64"/>
      <c r="J43" s="50"/>
      <c r="K43" s="65" t="s">
        <v>75</v>
      </c>
      <c r="L43" s="66">
        <f>Detalle!F45</f>
        <v>45657</v>
      </c>
      <c r="M43" s="65"/>
      <c r="N43" s="66"/>
      <c r="O43" s="64"/>
      <c r="P43" s="50"/>
    </row>
    <row r="44" spans="1:16" s="56" customFormat="1" ht="28.05" customHeight="1" x14ac:dyDescent="0.45">
      <c r="B44" s="141">
        <v>50</v>
      </c>
      <c r="C44" s="139">
        <v>45635</v>
      </c>
      <c r="D44" s="140"/>
      <c r="E44" s="146">
        <v>45636</v>
      </c>
      <c r="F44" s="140"/>
      <c r="G44" s="146">
        <v>45637</v>
      </c>
      <c r="H44" s="140"/>
      <c r="I44" s="139">
        <v>45638</v>
      </c>
      <c r="J44" s="140"/>
      <c r="K44" s="139">
        <v>45639</v>
      </c>
      <c r="L44" s="140"/>
      <c r="M44" s="139">
        <v>45640</v>
      </c>
      <c r="N44" s="140"/>
      <c r="O44" s="147">
        <v>45641</v>
      </c>
      <c r="P44" s="148"/>
    </row>
    <row r="45" spans="1:16" x14ac:dyDescent="0.45">
      <c r="B45" s="142"/>
      <c r="C45" s="62" t="s">
        <v>0</v>
      </c>
      <c r="D45" s="48" t="str">
        <f>Detalle!C27</f>
        <v>COSCO-CMA CGM</v>
      </c>
      <c r="E45" s="62" t="s">
        <v>0</v>
      </c>
      <c r="F45" s="48" t="str">
        <f>Detalle!C47</f>
        <v>ZIM</v>
      </c>
      <c r="G45" s="62" t="s">
        <v>0</v>
      </c>
      <c r="H45" s="49" t="str">
        <f>Detalle!C16</f>
        <v>EVERGREEN-COSCO-CMA CGM</v>
      </c>
      <c r="I45" s="62"/>
      <c r="J45" s="49"/>
      <c r="K45" s="62" t="s">
        <v>0</v>
      </c>
      <c r="L45" s="48" t="str">
        <f>Detalle!C6</f>
        <v>MSC - ONE - H.LLOYD</v>
      </c>
      <c r="M45" s="62"/>
      <c r="N45" s="48"/>
      <c r="O45" s="62"/>
      <c r="P45" s="48"/>
    </row>
    <row r="46" spans="1:16" x14ac:dyDescent="0.45">
      <c r="B46" s="142"/>
      <c r="C46" s="62" t="s">
        <v>84</v>
      </c>
      <c r="D46" s="48" t="str">
        <f>Detalle!G32</f>
        <v>Yantian V124</v>
      </c>
      <c r="E46" s="62" t="s">
        <v>84</v>
      </c>
      <c r="F46" s="48" t="str">
        <f>Detalle!G52</f>
        <v>Zim Luanda V114</v>
      </c>
      <c r="G46" s="62" t="s">
        <v>84</v>
      </c>
      <c r="H46" s="49" t="str">
        <f>Detalle!G21</f>
        <v>Cosco Pacific V91</v>
      </c>
      <c r="I46" s="62"/>
      <c r="J46" s="49"/>
      <c r="K46" s="62" t="s">
        <v>84</v>
      </c>
      <c r="L46" s="48" t="str">
        <f>Detalle!G11</f>
        <v>Posorja Express V2444</v>
      </c>
      <c r="M46" s="62"/>
      <c r="N46" s="48"/>
      <c r="O46" s="62"/>
      <c r="P46" s="48"/>
    </row>
    <row r="47" spans="1:16" x14ac:dyDescent="0.45">
      <c r="B47" s="142"/>
      <c r="C47" s="65" t="s">
        <v>75</v>
      </c>
      <c r="D47" s="66">
        <f>Detalle!G35</f>
        <v>45658</v>
      </c>
      <c r="E47" s="65" t="s">
        <v>78</v>
      </c>
      <c r="F47" s="66">
        <f>Detalle!G55</f>
        <v>45659</v>
      </c>
      <c r="G47" s="65" t="s">
        <v>74</v>
      </c>
      <c r="H47" s="66">
        <f>Detalle!G24</f>
        <v>45660</v>
      </c>
      <c r="I47" s="65"/>
      <c r="J47" s="66"/>
      <c r="K47" s="65" t="s">
        <v>71</v>
      </c>
      <c r="L47" s="66">
        <f>Detalle!G14</f>
        <v>45660</v>
      </c>
      <c r="M47" s="65"/>
      <c r="N47" s="66"/>
      <c r="O47" s="65"/>
      <c r="P47" s="66"/>
    </row>
    <row r="48" spans="1:16" x14ac:dyDescent="0.45">
      <c r="B48" s="142"/>
      <c r="C48" s="62" t="s">
        <v>0</v>
      </c>
      <c r="D48" s="48" t="str">
        <f>Detalle!C27</f>
        <v>COSCO-CMA CGM</v>
      </c>
      <c r="E48" s="61"/>
      <c r="F48" s="46"/>
      <c r="G48" s="62" t="s">
        <v>0</v>
      </c>
      <c r="H48" s="48" t="str">
        <f>Detalle!C57</f>
        <v>MAERSK</v>
      </c>
      <c r="I48" s="62"/>
      <c r="J48" s="48"/>
      <c r="K48" s="62"/>
      <c r="L48" s="48"/>
      <c r="M48" s="62"/>
      <c r="N48" s="48"/>
      <c r="O48" s="61"/>
      <c r="P48" s="46"/>
    </row>
    <row r="49" spans="2:16" x14ac:dyDescent="0.45">
      <c r="B49" s="142"/>
      <c r="C49" s="62" t="s">
        <v>84</v>
      </c>
      <c r="D49" s="48" t="str">
        <f>Detalle!H32</f>
        <v>Xin Dalian V</v>
      </c>
      <c r="E49" s="61"/>
      <c r="F49" s="46"/>
      <c r="G49" s="62" t="s">
        <v>84</v>
      </c>
      <c r="H49" s="48" t="str">
        <f>Detalle!G62</f>
        <v>Maersk San Christobal V448</v>
      </c>
      <c r="I49" s="62"/>
      <c r="J49" s="48"/>
      <c r="K49" s="62"/>
      <c r="L49" s="48"/>
      <c r="M49" s="62"/>
      <c r="N49" s="48"/>
      <c r="O49" s="61"/>
      <c r="P49" s="46"/>
    </row>
    <row r="50" spans="2:16" x14ac:dyDescent="0.45">
      <c r="B50" s="142"/>
      <c r="C50" s="65" t="s">
        <v>75</v>
      </c>
      <c r="D50" s="66">
        <f>Detalle!H35</f>
        <v>45658</v>
      </c>
      <c r="E50" s="67"/>
      <c r="F50" s="68"/>
      <c r="G50" s="65" t="s">
        <v>77</v>
      </c>
      <c r="H50" s="66">
        <f>Detalle!G65</f>
        <v>45659</v>
      </c>
      <c r="I50" s="65"/>
      <c r="J50" s="66"/>
      <c r="K50" s="65"/>
      <c r="L50" s="66"/>
      <c r="M50" s="65"/>
      <c r="N50" s="66"/>
      <c r="O50" s="67"/>
      <c r="P50" s="68"/>
    </row>
    <row r="51" spans="2:16" x14ac:dyDescent="0.45">
      <c r="B51" s="142"/>
      <c r="C51" s="61"/>
      <c r="D51" s="46"/>
      <c r="E51" s="61"/>
      <c r="F51" s="46"/>
      <c r="G51" s="62" t="s">
        <v>0</v>
      </c>
      <c r="H51" s="48" t="str">
        <f>Detalle!C68</f>
        <v>MSC</v>
      </c>
      <c r="I51" s="62"/>
      <c r="J51" s="48"/>
      <c r="K51" s="61"/>
      <c r="L51" s="46"/>
      <c r="M51" s="61"/>
      <c r="N51" s="46"/>
      <c r="O51" s="61"/>
      <c r="P51" s="46"/>
    </row>
    <row r="52" spans="2:16" x14ac:dyDescent="0.45">
      <c r="B52" s="142"/>
      <c r="C52" s="61"/>
      <c r="D52" s="46"/>
      <c r="E52" s="61"/>
      <c r="F52" s="46"/>
      <c r="G52" s="62" t="s">
        <v>84</v>
      </c>
      <c r="H52" s="48" t="str">
        <f>Detalle!G73</f>
        <v>Blank Sailing</v>
      </c>
      <c r="I52" s="62"/>
      <c r="J52" s="48"/>
      <c r="K52" s="61"/>
      <c r="L52" s="46"/>
      <c r="M52" s="61"/>
      <c r="N52" s="46"/>
      <c r="O52" s="61"/>
      <c r="P52" s="46"/>
    </row>
    <row r="53" spans="2:16" x14ac:dyDescent="0.45">
      <c r="B53" s="145"/>
      <c r="C53" s="67"/>
      <c r="D53" s="68"/>
      <c r="E53" s="67"/>
      <c r="F53" s="68"/>
      <c r="G53" s="65" t="s">
        <v>71</v>
      </c>
      <c r="H53" s="66">
        <f>Detalle!G76</f>
        <v>45662</v>
      </c>
      <c r="I53" s="65"/>
      <c r="J53" s="66"/>
      <c r="K53" s="67"/>
      <c r="L53" s="68"/>
      <c r="M53" s="67"/>
      <c r="N53" s="68"/>
      <c r="O53" s="67"/>
      <c r="P53" s="68"/>
    </row>
    <row r="54" spans="2:16" s="56" customFormat="1" ht="28.05" customHeight="1" x14ac:dyDescent="0.45">
      <c r="B54" s="141">
        <v>51</v>
      </c>
      <c r="C54" s="139">
        <v>45642</v>
      </c>
      <c r="D54" s="140"/>
      <c r="E54" s="146">
        <v>45643</v>
      </c>
      <c r="F54" s="140"/>
      <c r="G54" s="146">
        <v>45644</v>
      </c>
      <c r="H54" s="140"/>
      <c r="I54" s="139">
        <v>45645</v>
      </c>
      <c r="J54" s="140"/>
      <c r="K54" s="139">
        <v>45646</v>
      </c>
      <c r="L54" s="140"/>
      <c r="M54" s="139">
        <v>45647</v>
      </c>
      <c r="N54" s="140"/>
      <c r="O54" s="147">
        <v>45648</v>
      </c>
      <c r="P54" s="148"/>
    </row>
    <row r="55" spans="2:16" x14ac:dyDescent="0.45">
      <c r="B55" s="142"/>
      <c r="C55" s="62" t="s">
        <v>0</v>
      </c>
      <c r="D55" s="48" t="str">
        <f>Detalle!C27</f>
        <v>COSCO-CMA CGM</v>
      </c>
      <c r="E55" s="62" t="s">
        <v>0</v>
      </c>
      <c r="F55" s="48" t="str">
        <f>Detalle!C47</f>
        <v>ZIM</v>
      </c>
      <c r="G55" s="62" t="s">
        <v>0</v>
      </c>
      <c r="H55" s="48" t="str">
        <f>Detalle!C57</f>
        <v>MAERSK</v>
      </c>
      <c r="I55" s="62" t="s">
        <v>0</v>
      </c>
      <c r="J55" s="48" t="str">
        <f>Itinerario!C51</f>
        <v>YANG MING / WAN HAI / PIL</v>
      </c>
      <c r="K55" s="62" t="s">
        <v>0</v>
      </c>
      <c r="L55" s="48" t="str">
        <f>Detalle!C6</f>
        <v>MSC - ONE - H.LLOYD</v>
      </c>
      <c r="M55" s="62"/>
      <c r="N55" s="48"/>
      <c r="O55" s="62" t="s">
        <v>0</v>
      </c>
      <c r="P55" s="48" t="str">
        <f>Detalle!C68</f>
        <v>MSC</v>
      </c>
    </row>
    <row r="56" spans="2:16" x14ac:dyDescent="0.45">
      <c r="B56" s="142"/>
      <c r="C56" s="62" t="s">
        <v>84</v>
      </c>
      <c r="D56" s="48" t="str">
        <f>Detalle!I32</f>
        <v>Cosco Shipping Seine V37</v>
      </c>
      <c r="E56" s="62" t="s">
        <v>84</v>
      </c>
      <c r="F56" s="48" t="str">
        <f>Detalle!I52</f>
        <v>Navios Amarillo V56</v>
      </c>
      <c r="G56" s="62" t="s">
        <v>84</v>
      </c>
      <c r="H56" s="48" t="str">
        <f>Detalle!I62</f>
        <v>Maersk Sarat V449</v>
      </c>
      <c r="I56" s="62" t="s">
        <v>84</v>
      </c>
      <c r="J56" s="48" t="str">
        <f>Itinerario!C59</f>
        <v>Ym Mobility V81</v>
      </c>
      <c r="K56" s="62" t="s">
        <v>84</v>
      </c>
      <c r="L56" s="48" t="str">
        <f>Detalle!I11</f>
        <v>Manzanillo Express V2443</v>
      </c>
      <c r="M56" s="62"/>
      <c r="N56" s="48"/>
      <c r="O56" s="62" t="s">
        <v>84</v>
      </c>
      <c r="P56" s="48" t="str">
        <f>Detalle!I73</f>
        <v>Msc Nitya R V451</v>
      </c>
    </row>
    <row r="57" spans="2:16" x14ac:dyDescent="0.45">
      <c r="B57" s="142"/>
      <c r="C57" s="62" t="s">
        <v>75</v>
      </c>
      <c r="D57" s="49">
        <f>Detalle!I35</f>
        <v>45665</v>
      </c>
      <c r="E57" s="62" t="s">
        <v>78</v>
      </c>
      <c r="F57" s="101">
        <f>Detalle!I55</f>
        <v>45666</v>
      </c>
      <c r="G57" s="62" t="s">
        <v>77</v>
      </c>
      <c r="H57" s="101">
        <f>Detalle!I65</f>
        <v>45666</v>
      </c>
      <c r="I57" s="62" t="s">
        <v>75</v>
      </c>
      <c r="J57" s="101">
        <f>Itinerario!F59</f>
        <v>45669</v>
      </c>
      <c r="K57" s="62" t="s">
        <v>71</v>
      </c>
      <c r="L57" s="101">
        <f>Detalle!I14</f>
        <v>45667</v>
      </c>
      <c r="M57" s="62"/>
      <c r="N57" s="101"/>
      <c r="O57" s="62" t="s">
        <v>77</v>
      </c>
      <c r="P57" s="101">
        <f>Detalle!I76</f>
        <v>45670</v>
      </c>
    </row>
    <row r="58" spans="2:16" x14ac:dyDescent="0.45">
      <c r="B58" s="142"/>
      <c r="C58" s="65"/>
      <c r="D58" s="102"/>
      <c r="E58" s="65"/>
      <c r="F58" s="66"/>
      <c r="G58" s="65"/>
      <c r="H58" s="66"/>
      <c r="I58" s="65"/>
      <c r="J58" s="66"/>
      <c r="K58" s="65"/>
      <c r="L58" s="66"/>
      <c r="M58" s="65"/>
      <c r="N58" s="66"/>
      <c r="O58" s="65" t="s">
        <v>71</v>
      </c>
      <c r="P58" s="66">
        <f>Itinerario!G96</f>
        <v>45671</v>
      </c>
    </row>
    <row r="59" spans="2:16" x14ac:dyDescent="0.45">
      <c r="B59" s="142"/>
      <c r="C59" s="62"/>
      <c r="D59" s="48"/>
      <c r="E59" s="62"/>
      <c r="F59" s="48"/>
      <c r="G59" s="62" t="s">
        <v>0</v>
      </c>
      <c r="H59" s="48" t="str">
        <f>Detalle!C80</f>
        <v>ONE</v>
      </c>
      <c r="I59" s="62"/>
      <c r="J59" s="48"/>
      <c r="K59" s="62" t="s">
        <v>0</v>
      </c>
      <c r="L59" s="48" t="str">
        <f>Detalle!C37</f>
        <v>YANG MING / WAN HAI / PIL</v>
      </c>
      <c r="M59" s="62"/>
      <c r="N59" s="48"/>
      <c r="O59" s="62"/>
      <c r="P59" s="48"/>
    </row>
    <row r="60" spans="2:16" x14ac:dyDescent="0.45">
      <c r="B60" s="142"/>
      <c r="C60" s="62"/>
      <c r="D60" s="48"/>
      <c r="E60" s="62"/>
      <c r="F60" s="48"/>
      <c r="G60" s="62" t="s">
        <v>84</v>
      </c>
      <c r="H60" s="48" t="str">
        <f>Detalle!I85</f>
        <v>Navios Lapis V</v>
      </c>
      <c r="I60" s="62"/>
      <c r="J60" s="48"/>
      <c r="K60" s="62" t="s">
        <v>84</v>
      </c>
      <c r="L60" s="48" t="str">
        <f>Detalle!J42</f>
        <v>Kota Lima V20</v>
      </c>
      <c r="M60" s="62"/>
      <c r="N60" s="48"/>
      <c r="O60" s="62"/>
      <c r="P60" s="48"/>
    </row>
    <row r="61" spans="2:16" x14ac:dyDescent="0.45">
      <c r="B61" s="142"/>
      <c r="C61" s="65"/>
      <c r="D61" s="66"/>
      <c r="E61" s="65"/>
      <c r="F61" s="66"/>
      <c r="G61" s="65" t="s">
        <v>75</v>
      </c>
      <c r="H61" s="66">
        <f>Detalle!I88</f>
        <v>45667</v>
      </c>
      <c r="I61" s="65"/>
      <c r="J61" s="66"/>
      <c r="K61" s="65" t="s">
        <v>75</v>
      </c>
      <c r="L61" s="66">
        <f>Detalle!J45</f>
        <v>45676</v>
      </c>
      <c r="M61" s="65"/>
      <c r="N61" s="66"/>
      <c r="O61" s="65"/>
      <c r="P61" s="66"/>
    </row>
    <row r="62" spans="2:16" s="56" customFormat="1" ht="28.05" customHeight="1" x14ac:dyDescent="0.45">
      <c r="B62" s="141">
        <v>52</v>
      </c>
      <c r="C62" s="139">
        <v>45649</v>
      </c>
      <c r="D62" s="140"/>
      <c r="E62" s="146">
        <v>45650</v>
      </c>
      <c r="F62" s="140"/>
      <c r="G62" s="146">
        <v>45651</v>
      </c>
      <c r="H62" s="140"/>
      <c r="I62" s="139">
        <v>45652</v>
      </c>
      <c r="J62" s="140"/>
      <c r="K62" s="139">
        <v>45653</v>
      </c>
      <c r="L62" s="140"/>
      <c r="M62" s="139">
        <v>45654</v>
      </c>
      <c r="N62" s="140"/>
      <c r="O62" s="147">
        <v>45655</v>
      </c>
      <c r="P62" s="148"/>
    </row>
    <row r="63" spans="2:16" x14ac:dyDescent="0.45">
      <c r="B63" s="142"/>
      <c r="C63" s="62" t="s">
        <v>0</v>
      </c>
      <c r="D63" s="48" t="str">
        <f>Detalle!C27</f>
        <v>COSCO-CMA CGM</v>
      </c>
      <c r="E63" s="62" t="s">
        <v>0</v>
      </c>
      <c r="F63" s="48" t="str">
        <f>Detalle!C47</f>
        <v>ZIM</v>
      </c>
      <c r="G63" s="62" t="s">
        <v>0</v>
      </c>
      <c r="H63" s="48" t="str">
        <f>Detalle!C57</f>
        <v>MAERSK</v>
      </c>
      <c r="I63" s="62"/>
      <c r="J63" s="48"/>
      <c r="K63" s="62" t="s">
        <v>0</v>
      </c>
      <c r="L63" s="48" t="str">
        <f>Detalle!C6</f>
        <v>MSC - ONE - H.LLOYD</v>
      </c>
      <c r="M63" s="62"/>
      <c r="N63" s="48"/>
      <c r="O63" s="62" t="s">
        <v>0</v>
      </c>
      <c r="P63" s="48" t="str">
        <f>Detalle!C68</f>
        <v>MSC</v>
      </c>
    </row>
    <row r="64" spans="2:16" x14ac:dyDescent="0.45">
      <c r="B64" s="142"/>
      <c r="C64" s="62" t="s">
        <v>84</v>
      </c>
      <c r="D64" s="48" t="str">
        <f>Detalle!K32</f>
        <v>Cosco America V91</v>
      </c>
      <c r="E64" s="62" t="s">
        <v>84</v>
      </c>
      <c r="F64" s="48" t="str">
        <f>Detalle!K52</f>
        <v>Stamatis B V279</v>
      </c>
      <c r="G64" s="62" t="s">
        <v>84</v>
      </c>
      <c r="H64" s="48" t="str">
        <f>Detalle!K62</f>
        <v>Maersk Saltoro V450</v>
      </c>
      <c r="I64" s="62"/>
      <c r="J64" s="48"/>
      <c r="K64" s="62" t="s">
        <v>84</v>
      </c>
      <c r="L64" s="48" t="str">
        <f>Detalle!K11</f>
        <v>Itajai Express V2444</v>
      </c>
      <c r="M64" s="62"/>
      <c r="N64" s="48"/>
      <c r="O64" s="62" t="s">
        <v>84</v>
      </c>
      <c r="P64" s="48" t="str">
        <f>Detalle!K73</f>
        <v>Msc Ilenia V440</v>
      </c>
    </row>
    <row r="65" spans="2:16" x14ac:dyDescent="0.45">
      <c r="B65" s="142"/>
      <c r="C65" s="62" t="s">
        <v>75</v>
      </c>
      <c r="D65" s="49">
        <f>Detalle!K35</f>
        <v>45672</v>
      </c>
      <c r="E65" s="62" t="s">
        <v>78</v>
      </c>
      <c r="F65" s="49">
        <f>Detalle!K55</f>
        <v>45673</v>
      </c>
      <c r="G65" s="62" t="s">
        <v>77</v>
      </c>
      <c r="H65" s="49">
        <f>Detalle!K65</f>
        <v>45674</v>
      </c>
      <c r="I65" s="62"/>
      <c r="J65" s="49"/>
      <c r="K65" s="62" t="s">
        <v>71</v>
      </c>
      <c r="L65" s="49">
        <f>Detalle!K14</f>
        <v>45674</v>
      </c>
      <c r="M65" s="62"/>
      <c r="N65" s="101"/>
      <c r="O65" s="62" t="s">
        <v>77</v>
      </c>
      <c r="P65" s="101">
        <f>Detalle!K76</f>
        <v>45677</v>
      </c>
    </row>
    <row r="66" spans="2:16" x14ac:dyDescent="0.45">
      <c r="B66" s="142"/>
      <c r="C66" s="65"/>
      <c r="D66" s="102"/>
      <c r="E66" s="65"/>
      <c r="F66" s="102"/>
      <c r="G66" s="65"/>
      <c r="H66" s="102"/>
      <c r="I66" s="65"/>
      <c r="J66" s="102"/>
      <c r="K66" s="65"/>
      <c r="L66" s="102"/>
      <c r="M66" s="65"/>
      <c r="N66" s="66"/>
      <c r="O66" s="65" t="s">
        <v>71</v>
      </c>
      <c r="P66" s="66">
        <f>Itinerario!G97</f>
        <v>45678</v>
      </c>
    </row>
    <row r="67" spans="2:16" x14ac:dyDescent="0.45">
      <c r="B67" s="142"/>
      <c r="C67" s="62"/>
      <c r="D67" s="49"/>
      <c r="E67" s="62"/>
      <c r="F67" s="49"/>
      <c r="G67" s="62"/>
      <c r="H67" s="49"/>
      <c r="I67" s="62"/>
      <c r="J67" s="49"/>
      <c r="K67" s="62" t="s">
        <v>0</v>
      </c>
      <c r="L67" s="48" t="str">
        <f>Detalle!C37</f>
        <v>YANG MING / WAN HAI / PIL</v>
      </c>
      <c r="M67" s="62"/>
      <c r="N67" s="48"/>
      <c r="O67" s="62"/>
      <c r="P67" s="49"/>
    </row>
    <row r="68" spans="2:16" x14ac:dyDescent="0.45">
      <c r="B68" s="142"/>
      <c r="C68" s="62"/>
      <c r="D68" s="49"/>
      <c r="E68" s="62"/>
      <c r="F68" s="49"/>
      <c r="G68" s="62"/>
      <c r="H68" s="49"/>
      <c r="I68" s="62"/>
      <c r="J68" s="49"/>
      <c r="K68" s="62" t="s">
        <v>84</v>
      </c>
      <c r="L68" s="48" t="str">
        <f>Detalle!K42</f>
        <v>Kota Selamat V68</v>
      </c>
      <c r="M68" s="62"/>
      <c r="N68" s="48"/>
      <c r="O68" s="62"/>
      <c r="P68" s="49"/>
    </row>
    <row r="69" spans="2:16" x14ac:dyDescent="0.45">
      <c r="B69" s="145"/>
      <c r="C69" s="65"/>
      <c r="D69" s="50"/>
      <c r="E69" s="65"/>
      <c r="F69" s="50"/>
      <c r="G69" s="65"/>
      <c r="H69" s="50"/>
      <c r="I69" s="65"/>
      <c r="J69" s="50"/>
      <c r="K69" s="65" t="s">
        <v>75</v>
      </c>
      <c r="L69" s="66">
        <f>Detalle!K45</f>
        <v>45683</v>
      </c>
      <c r="M69" s="65"/>
      <c r="N69" s="66"/>
      <c r="O69" s="65"/>
      <c r="P69" s="50"/>
    </row>
    <row r="70" spans="2:16" s="56" customFormat="1" ht="28.05" customHeight="1" x14ac:dyDescent="0.45">
      <c r="B70" s="141">
        <v>1</v>
      </c>
      <c r="C70" s="139">
        <v>45656</v>
      </c>
      <c r="D70" s="140"/>
      <c r="E70" s="139">
        <v>45657</v>
      </c>
      <c r="F70" s="140"/>
      <c r="G70" s="87"/>
      <c r="H70" s="85"/>
      <c r="I70" s="86"/>
      <c r="J70" s="85"/>
      <c r="K70" s="139"/>
      <c r="L70" s="140"/>
      <c r="M70" s="139"/>
      <c r="N70" s="140"/>
      <c r="O70" s="147"/>
      <c r="P70" s="148"/>
    </row>
    <row r="71" spans="2:16" x14ac:dyDescent="0.45">
      <c r="B71" s="142"/>
      <c r="C71" s="62" t="s">
        <v>0</v>
      </c>
      <c r="D71" s="48" t="str">
        <f>Detalle!C27</f>
        <v>COSCO-CMA CGM</v>
      </c>
      <c r="E71" s="61"/>
      <c r="F71" s="46"/>
      <c r="G71" s="74"/>
      <c r="H71" s="75"/>
      <c r="I71" s="74"/>
      <c r="J71" s="75"/>
      <c r="K71" s="74"/>
      <c r="L71" s="75"/>
      <c r="M71" s="74"/>
      <c r="N71" s="75"/>
      <c r="O71" s="93"/>
      <c r="P71" s="94"/>
    </row>
    <row r="72" spans="2:16" x14ac:dyDescent="0.45">
      <c r="B72" s="142"/>
      <c r="C72" s="62" t="s">
        <v>84</v>
      </c>
      <c r="D72" s="48" t="str">
        <f>Detalle!L32</f>
        <v>Cosco Shipping Thames V32</v>
      </c>
      <c r="E72" s="61"/>
      <c r="F72" s="46"/>
      <c r="G72" s="74"/>
      <c r="H72" s="75"/>
      <c r="I72" s="74"/>
      <c r="J72" s="75"/>
      <c r="K72" s="74"/>
      <c r="L72" s="75"/>
      <c r="M72" s="74"/>
      <c r="N72" s="75"/>
      <c r="O72" s="93"/>
      <c r="P72" s="94"/>
    </row>
    <row r="73" spans="2:16" x14ac:dyDescent="0.45">
      <c r="B73" s="145"/>
      <c r="C73" s="64" t="s">
        <v>75</v>
      </c>
      <c r="D73" s="50">
        <f>Detalle!L35</f>
        <v>45679</v>
      </c>
      <c r="E73" s="60"/>
      <c r="F73" s="47"/>
      <c r="G73" s="76"/>
      <c r="H73" s="77"/>
      <c r="I73" s="76"/>
      <c r="J73" s="77"/>
      <c r="K73" s="76"/>
      <c r="L73" s="77"/>
      <c r="M73" s="76"/>
      <c r="N73" s="77"/>
      <c r="O73" s="95"/>
      <c r="P73" s="96"/>
    </row>
    <row r="76" spans="2:16" s="43" customFormat="1" ht="15.75" x14ac:dyDescent="0.5">
      <c r="B76" s="149" t="s">
        <v>83</v>
      </c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</row>
    <row r="77" spans="2:16" s="43" customFormat="1" ht="15.75" x14ac:dyDescent="0.5">
      <c r="B77" s="73" t="s">
        <v>6</v>
      </c>
      <c r="C77" s="143" t="s">
        <v>79</v>
      </c>
      <c r="D77" s="144"/>
      <c r="E77" s="143" t="s">
        <v>66</v>
      </c>
      <c r="F77" s="144"/>
      <c r="G77" s="143" t="s">
        <v>64</v>
      </c>
      <c r="H77" s="144"/>
      <c r="I77" s="70" t="s">
        <v>59</v>
      </c>
      <c r="J77" s="71"/>
      <c r="K77" s="143" t="s">
        <v>80</v>
      </c>
      <c r="L77" s="144"/>
      <c r="M77" s="143" t="s">
        <v>63</v>
      </c>
      <c r="N77" s="144"/>
      <c r="O77" s="149" t="s">
        <v>61</v>
      </c>
      <c r="P77" s="150"/>
    </row>
    <row r="78" spans="2:16" s="56" customFormat="1" ht="28.05" customHeight="1" x14ac:dyDescent="0.45">
      <c r="B78" s="141">
        <v>1</v>
      </c>
      <c r="C78" s="139"/>
      <c r="D78" s="140"/>
      <c r="E78" s="139"/>
      <c r="F78" s="140"/>
      <c r="G78" s="146">
        <v>1</v>
      </c>
      <c r="H78" s="140"/>
      <c r="I78" s="139">
        <v>2</v>
      </c>
      <c r="J78" s="140"/>
      <c r="K78" s="139">
        <v>3</v>
      </c>
      <c r="L78" s="140"/>
      <c r="M78" s="139">
        <v>4</v>
      </c>
      <c r="N78" s="140"/>
      <c r="O78" s="147">
        <v>5</v>
      </c>
      <c r="P78" s="148"/>
    </row>
    <row r="79" spans="2:16" x14ac:dyDescent="0.45">
      <c r="B79" s="142"/>
      <c r="C79" s="97"/>
      <c r="D79" s="75"/>
      <c r="E79" s="97"/>
      <c r="F79" s="75"/>
      <c r="G79" s="62" t="s">
        <v>0</v>
      </c>
      <c r="H79" s="49" t="str">
        <f>Detalle!C57</f>
        <v>MAERSK</v>
      </c>
      <c r="I79" s="61"/>
      <c r="J79" s="46"/>
      <c r="K79" s="62" t="s">
        <v>0</v>
      </c>
      <c r="L79" s="48" t="str">
        <f>Detalle!C6</f>
        <v>MSC - ONE - H.LLOYD</v>
      </c>
      <c r="M79" s="62"/>
      <c r="N79" s="48"/>
      <c r="O79" s="62"/>
      <c r="P79" s="48"/>
    </row>
    <row r="80" spans="2:16" x14ac:dyDescent="0.45">
      <c r="B80" s="142"/>
      <c r="C80" s="98"/>
      <c r="D80" s="75"/>
      <c r="E80" s="98"/>
      <c r="F80" s="75"/>
      <c r="G80" s="62" t="s">
        <v>84</v>
      </c>
      <c r="H80" s="49" t="str">
        <f>Detalle!L62</f>
        <v>Maersk Yukon V451</v>
      </c>
      <c r="I80" s="61"/>
      <c r="J80" s="46"/>
      <c r="K80" s="62" t="s">
        <v>84</v>
      </c>
      <c r="L80" s="48" t="str">
        <f>Detalle!L11</f>
        <v>Rio de Janeiro Express V2445</v>
      </c>
      <c r="M80" s="62"/>
      <c r="N80" s="48"/>
      <c r="O80" s="62"/>
      <c r="P80" s="48"/>
    </row>
    <row r="81" spans="1:16" x14ac:dyDescent="0.45">
      <c r="B81" s="142"/>
      <c r="C81" s="99"/>
      <c r="D81" s="100"/>
      <c r="E81" s="99"/>
      <c r="F81" s="100"/>
      <c r="G81" s="64" t="s">
        <v>77</v>
      </c>
      <c r="H81" s="50">
        <f>Detalle!L65</f>
        <v>45681</v>
      </c>
      <c r="I81" s="79"/>
      <c r="J81" s="78"/>
      <c r="K81" s="65" t="s">
        <v>71</v>
      </c>
      <c r="L81" s="66">
        <f>Detalle!L14</f>
        <v>45681</v>
      </c>
      <c r="M81" s="65"/>
      <c r="N81" s="66"/>
      <c r="O81" s="65"/>
      <c r="P81" s="66"/>
    </row>
    <row r="82" spans="1:16" s="56" customFormat="1" ht="28.05" customHeight="1" x14ac:dyDescent="0.45">
      <c r="B82" s="141">
        <v>2</v>
      </c>
      <c r="C82" s="139">
        <v>6</v>
      </c>
      <c r="D82" s="140"/>
      <c r="E82" s="139">
        <v>7</v>
      </c>
      <c r="F82" s="140"/>
      <c r="G82" s="139">
        <v>8</v>
      </c>
      <c r="H82" s="140"/>
      <c r="I82" s="139">
        <v>9</v>
      </c>
      <c r="J82" s="140"/>
      <c r="K82" s="139">
        <v>10</v>
      </c>
      <c r="L82" s="140"/>
      <c r="M82" s="139">
        <v>11</v>
      </c>
      <c r="N82" s="140"/>
      <c r="O82" s="147">
        <v>12</v>
      </c>
      <c r="P82" s="148"/>
    </row>
    <row r="83" spans="1:16" s="56" customFormat="1" ht="14.55" customHeight="1" x14ac:dyDescent="0.45">
      <c r="B83" s="142"/>
      <c r="C83" s="88"/>
      <c r="D83" s="69"/>
      <c r="E83" s="88"/>
      <c r="F83" s="69"/>
      <c r="G83" s="88"/>
      <c r="H83" s="69"/>
      <c r="I83" s="88"/>
      <c r="J83" s="69"/>
      <c r="K83" s="88"/>
      <c r="L83" s="69"/>
      <c r="M83" s="88"/>
      <c r="N83" s="69"/>
      <c r="O83" s="61"/>
      <c r="P83" s="46"/>
    </row>
    <row r="84" spans="1:16" s="56" customFormat="1" ht="14.55" customHeight="1" x14ac:dyDescent="0.45">
      <c r="B84" s="145"/>
      <c r="C84" s="80"/>
      <c r="D84" s="83"/>
      <c r="E84" s="80"/>
      <c r="F84" s="83"/>
      <c r="G84" s="80"/>
      <c r="H84" s="83"/>
      <c r="I84" s="80"/>
      <c r="J84" s="83"/>
      <c r="K84" s="80"/>
      <c r="L84" s="83"/>
      <c r="M84" s="80"/>
      <c r="N84" s="83"/>
      <c r="O84" s="60"/>
      <c r="P84" s="47"/>
    </row>
    <row r="85" spans="1:16" s="56" customFormat="1" ht="28.05" customHeight="1" x14ac:dyDescent="0.45">
      <c r="B85" s="141">
        <v>3</v>
      </c>
      <c r="C85" s="156">
        <v>13</v>
      </c>
      <c r="D85" s="157"/>
      <c r="E85" s="156">
        <v>14</v>
      </c>
      <c r="F85" s="157"/>
      <c r="G85" s="156">
        <v>15</v>
      </c>
      <c r="H85" s="157"/>
      <c r="I85" s="156">
        <v>16</v>
      </c>
      <c r="J85" s="157"/>
      <c r="K85" s="139">
        <v>17</v>
      </c>
      <c r="L85" s="140"/>
      <c r="M85" s="139">
        <v>18</v>
      </c>
      <c r="N85" s="140"/>
      <c r="O85" s="147">
        <v>19</v>
      </c>
      <c r="P85" s="148"/>
    </row>
    <row r="86" spans="1:16" s="56" customFormat="1" ht="14.55" customHeight="1" x14ac:dyDescent="0.45">
      <c r="B86" s="142"/>
      <c r="C86" s="88"/>
      <c r="D86" s="69"/>
      <c r="E86" s="88"/>
      <c r="F86" s="89"/>
      <c r="G86" s="88"/>
      <c r="H86" s="69"/>
      <c r="I86" s="88"/>
      <c r="J86" s="69"/>
      <c r="K86" s="88"/>
      <c r="L86" s="69"/>
      <c r="M86" s="88"/>
      <c r="N86" s="69"/>
      <c r="O86" s="61"/>
      <c r="P86" s="46"/>
    </row>
    <row r="87" spans="1:16" s="56" customFormat="1" ht="14.55" customHeight="1" x14ac:dyDescent="0.45">
      <c r="B87" s="145"/>
      <c r="C87" s="80"/>
      <c r="D87" s="83"/>
      <c r="E87" s="80"/>
      <c r="F87" s="58"/>
      <c r="G87" s="80"/>
      <c r="H87" s="83"/>
      <c r="I87" s="80"/>
      <c r="J87" s="83"/>
      <c r="K87" s="80"/>
      <c r="L87" s="83"/>
      <c r="M87" s="80"/>
      <c r="N87" s="83"/>
      <c r="O87" s="60"/>
      <c r="P87" s="47"/>
    </row>
    <row r="88" spans="1:16" s="56" customFormat="1" ht="28.05" customHeight="1" x14ac:dyDescent="0.45">
      <c r="B88" s="142">
        <v>4</v>
      </c>
      <c r="C88" s="139">
        <v>20</v>
      </c>
      <c r="D88" s="140"/>
      <c r="E88" s="139">
        <v>21</v>
      </c>
      <c r="F88" s="140"/>
      <c r="G88" s="158">
        <v>22</v>
      </c>
      <c r="H88" s="159"/>
      <c r="I88" s="139">
        <v>23</v>
      </c>
      <c r="J88" s="140"/>
      <c r="K88" s="158">
        <v>24</v>
      </c>
      <c r="L88" s="159"/>
      <c r="M88" s="139">
        <v>25</v>
      </c>
      <c r="N88" s="140"/>
      <c r="O88" s="147">
        <v>26</v>
      </c>
      <c r="P88" s="148"/>
    </row>
    <row r="89" spans="1:16" s="56" customFormat="1" ht="14.55" customHeight="1" x14ac:dyDescent="0.45">
      <c r="B89" s="142"/>
      <c r="C89" s="88"/>
      <c r="D89" s="55"/>
      <c r="E89" s="88"/>
      <c r="F89" s="55"/>
      <c r="G89" s="90"/>
      <c r="H89" s="91"/>
      <c r="I89" s="88"/>
      <c r="J89" s="55"/>
      <c r="K89" s="88"/>
      <c r="L89" s="69"/>
      <c r="M89" s="88"/>
      <c r="N89" s="69"/>
      <c r="O89" s="61"/>
      <c r="P89" s="46"/>
    </row>
    <row r="90" spans="1:16" s="56" customFormat="1" ht="14.55" customHeight="1" x14ac:dyDescent="0.45">
      <c r="B90" s="145"/>
      <c r="C90" s="80"/>
      <c r="D90" s="83"/>
      <c r="E90" s="80"/>
      <c r="F90" s="83"/>
      <c r="G90" s="81"/>
      <c r="H90" s="59"/>
      <c r="I90" s="80"/>
      <c r="J90" s="83"/>
      <c r="K90" s="80"/>
      <c r="L90" s="83"/>
      <c r="M90" s="80"/>
      <c r="N90" s="83"/>
      <c r="O90" s="60"/>
      <c r="P90" s="47"/>
    </row>
    <row r="91" spans="1:16" s="56" customFormat="1" ht="28.05" customHeight="1" x14ac:dyDescent="0.45">
      <c r="B91" s="141">
        <v>5</v>
      </c>
      <c r="C91" s="139">
        <v>27</v>
      </c>
      <c r="D91" s="140"/>
      <c r="E91" s="139">
        <v>28</v>
      </c>
      <c r="F91" s="140"/>
      <c r="G91" s="139">
        <v>29</v>
      </c>
      <c r="H91" s="140"/>
      <c r="I91" s="139">
        <v>30</v>
      </c>
      <c r="J91" s="140"/>
      <c r="K91" s="139">
        <v>31</v>
      </c>
      <c r="L91" s="140"/>
      <c r="M91" s="139"/>
      <c r="N91" s="140"/>
      <c r="O91" s="147"/>
      <c r="P91" s="148"/>
    </row>
    <row r="92" spans="1:16" s="56" customFormat="1" ht="14.55" customHeight="1" x14ac:dyDescent="0.45">
      <c r="A92" s="54"/>
      <c r="B92" s="142"/>
      <c r="C92" s="88"/>
      <c r="D92" s="89"/>
      <c r="E92" s="88"/>
      <c r="F92" s="89"/>
      <c r="G92" s="92"/>
      <c r="H92" s="89"/>
      <c r="I92" s="92"/>
      <c r="J92" s="89"/>
      <c r="K92" s="88"/>
      <c r="L92" s="69"/>
      <c r="M92" s="74"/>
      <c r="N92" s="75"/>
      <c r="O92" s="74"/>
      <c r="P92" s="75"/>
    </row>
    <row r="93" spans="1:16" s="56" customFormat="1" ht="14.55" customHeight="1" x14ac:dyDescent="0.45">
      <c r="A93" s="54"/>
      <c r="B93" s="145"/>
      <c r="C93" s="57"/>
      <c r="D93" s="83"/>
      <c r="E93" s="82"/>
      <c r="F93" s="83"/>
      <c r="G93" s="80"/>
      <c r="H93" s="83"/>
      <c r="I93" s="80"/>
      <c r="J93" s="83"/>
      <c r="K93" s="80"/>
      <c r="L93" s="83"/>
      <c r="M93" s="76"/>
      <c r="N93" s="77"/>
      <c r="O93" s="76"/>
      <c r="P93" s="77"/>
    </row>
    <row r="95" spans="1:16" x14ac:dyDescent="0.45">
      <c r="B95" s="103" t="s">
        <v>93</v>
      </c>
    </row>
    <row r="96" spans="1:16" x14ac:dyDescent="0.45">
      <c r="B96" s="103" t="s">
        <v>94</v>
      </c>
    </row>
  </sheetData>
  <mergeCells count="141">
    <mergeCell ref="K88:L88"/>
    <mergeCell ref="K91:L91"/>
    <mergeCell ref="K54:L54"/>
    <mergeCell ref="K62:L62"/>
    <mergeCell ref="K70:L70"/>
    <mergeCell ref="K77:L77"/>
    <mergeCell ref="K78:L78"/>
    <mergeCell ref="B25:B28"/>
    <mergeCell ref="K36:L36"/>
    <mergeCell ref="K44:L44"/>
    <mergeCell ref="B88:B90"/>
    <mergeCell ref="B91:B93"/>
    <mergeCell ref="G88:H88"/>
    <mergeCell ref="G91:H91"/>
    <mergeCell ref="I88:J88"/>
    <mergeCell ref="I91:J91"/>
    <mergeCell ref="C88:D88"/>
    <mergeCell ref="C91:D91"/>
    <mergeCell ref="E88:F88"/>
    <mergeCell ref="E91:F91"/>
    <mergeCell ref="E62:F62"/>
    <mergeCell ref="B78:B81"/>
    <mergeCell ref="C78:D78"/>
    <mergeCell ref="E78:F78"/>
    <mergeCell ref="B33:B35"/>
    <mergeCell ref="K7:L7"/>
    <mergeCell ref="K8:L8"/>
    <mergeCell ref="K11:L11"/>
    <mergeCell ref="K14:L14"/>
    <mergeCell ref="K18:L18"/>
    <mergeCell ref="K82:L82"/>
    <mergeCell ref="K85:L85"/>
    <mergeCell ref="B82:B84"/>
    <mergeCell ref="B85:B87"/>
    <mergeCell ref="I82:J82"/>
    <mergeCell ref="I85:J85"/>
    <mergeCell ref="G82:H82"/>
    <mergeCell ref="G85:H85"/>
    <mergeCell ref="C82:D82"/>
    <mergeCell ref="C85:D85"/>
    <mergeCell ref="E82:F82"/>
    <mergeCell ref="E85:F85"/>
    <mergeCell ref="E70:F70"/>
    <mergeCell ref="G25:H25"/>
    <mergeCell ref="I62:J62"/>
    <mergeCell ref="E32:F32"/>
    <mergeCell ref="E36:F36"/>
    <mergeCell ref="E44:F44"/>
    <mergeCell ref="K25:L25"/>
    <mergeCell ref="K32:L32"/>
    <mergeCell ref="K33:L33"/>
    <mergeCell ref="E7:F7"/>
    <mergeCell ref="E11:F11"/>
    <mergeCell ref="E14:F14"/>
    <mergeCell ref="O7:P7"/>
    <mergeCell ref="I25:J25"/>
    <mergeCell ref="I32:J32"/>
    <mergeCell ref="C25:D25"/>
    <mergeCell ref="C18:D18"/>
    <mergeCell ref="C14:D14"/>
    <mergeCell ref="C11:D11"/>
    <mergeCell ref="G7:H7"/>
    <mergeCell ref="G11:H11"/>
    <mergeCell ref="G14:H14"/>
    <mergeCell ref="G32:H32"/>
    <mergeCell ref="C32:D32"/>
    <mergeCell ref="G18:H18"/>
    <mergeCell ref="E25:F25"/>
    <mergeCell ref="E18:F18"/>
    <mergeCell ref="C44:D44"/>
    <mergeCell ref="C54:D54"/>
    <mergeCell ref="C62:D62"/>
    <mergeCell ref="B6:P6"/>
    <mergeCell ref="O8:P8"/>
    <mergeCell ref="O11:P11"/>
    <mergeCell ref="O14:P14"/>
    <mergeCell ref="O18:P18"/>
    <mergeCell ref="I18:J18"/>
    <mergeCell ref="I7:J7"/>
    <mergeCell ref="I11:J11"/>
    <mergeCell ref="I14:J14"/>
    <mergeCell ref="B8:B10"/>
    <mergeCell ref="B11:B13"/>
    <mergeCell ref="B14:B17"/>
    <mergeCell ref="B18:B24"/>
    <mergeCell ref="M7:N7"/>
    <mergeCell ref="M8:N8"/>
    <mergeCell ref="M11:N11"/>
    <mergeCell ref="M14:N14"/>
    <mergeCell ref="M18:N18"/>
    <mergeCell ref="O25:P25"/>
    <mergeCell ref="O33:P33"/>
    <mergeCell ref="C7:D7"/>
    <mergeCell ref="C77:D77"/>
    <mergeCell ref="B70:B73"/>
    <mergeCell ref="E54:F54"/>
    <mergeCell ref="O91:P91"/>
    <mergeCell ref="O32:P32"/>
    <mergeCell ref="O77:P77"/>
    <mergeCell ref="B31:P31"/>
    <mergeCell ref="B76:P76"/>
    <mergeCell ref="E77:F77"/>
    <mergeCell ref="O36:P36"/>
    <mergeCell ref="O44:P44"/>
    <mergeCell ref="O54:P54"/>
    <mergeCell ref="O62:P62"/>
    <mergeCell ref="O70:P70"/>
    <mergeCell ref="O78:P78"/>
    <mergeCell ref="O82:P82"/>
    <mergeCell ref="O85:P85"/>
    <mergeCell ref="O88:P88"/>
    <mergeCell ref="G54:H54"/>
    <mergeCell ref="G62:H62"/>
    <mergeCell ref="G78:H78"/>
    <mergeCell ref="G77:H77"/>
    <mergeCell ref="G36:H36"/>
    <mergeCell ref="G44:H44"/>
    <mergeCell ref="M78:N78"/>
    <mergeCell ref="M82:N82"/>
    <mergeCell ref="M85:N85"/>
    <mergeCell ref="M88:N88"/>
    <mergeCell ref="M91:N91"/>
    <mergeCell ref="B54:B61"/>
    <mergeCell ref="M25:N25"/>
    <mergeCell ref="M32:N32"/>
    <mergeCell ref="M33:N33"/>
    <mergeCell ref="M36:N36"/>
    <mergeCell ref="M44:N44"/>
    <mergeCell ref="M54:N54"/>
    <mergeCell ref="M62:N62"/>
    <mergeCell ref="M70:N70"/>
    <mergeCell ref="M77:N77"/>
    <mergeCell ref="I78:J78"/>
    <mergeCell ref="C70:D70"/>
    <mergeCell ref="C36:D36"/>
    <mergeCell ref="B36:B43"/>
    <mergeCell ref="B44:B53"/>
    <mergeCell ref="B62:B69"/>
    <mergeCell ref="I36:J36"/>
    <mergeCell ref="I44:J44"/>
    <mergeCell ref="I54:J54"/>
  </mergeCells>
  <phoneticPr fontId="9" type="noConversion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Itinerario</vt:lpstr>
      <vt:lpstr>Detalle</vt:lpstr>
      <vt:lpstr>Calendario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Soto</dc:creator>
  <cp:lastModifiedBy>Daniel Baez</cp:lastModifiedBy>
  <dcterms:created xsi:type="dcterms:W3CDTF">2024-10-21T14:43:08Z</dcterms:created>
  <dcterms:modified xsi:type="dcterms:W3CDTF">2024-11-29T12:34:49Z</dcterms:modified>
</cp:coreProperties>
</file>